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JANKO\2023\PLAN NABAVE ZA 2024 - GLAVNO\"/>
    </mc:Choice>
  </mc:AlternateContent>
  <xr:revisionPtr revIDLastSave="0" documentId="13_ncr:1_{230E2168-7FC2-434E-858D-AFCF97B9C5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42" i="1"/>
  <c r="A8" i="1" l="1"/>
  <c r="A12" i="1"/>
  <c r="A13" i="1"/>
  <c r="A4" i="1"/>
  <c r="A5" i="1"/>
  <c r="A990" i="1" l="1"/>
  <c r="A991" i="1"/>
  <c r="A992" i="1" l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6" i="1"/>
  <c r="A7" i="1"/>
  <c r="A10" i="1"/>
  <c r="A11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<sst xmlns="http://schemas.openxmlformats.org/spreadsheetml/2006/main" count="19488" uniqueCount="19012">
  <si>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</si>
  <si>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</si>
  <si>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</si>
  <si>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</si>
  <si>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</si>
  <si>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</si>
  <si>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</si>
  <si>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</si>
  <si>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</si>
  <si>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</si>
  <si>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</si>
  <si>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</si>
  <si>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</si>
  <si>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</si>
  <si>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</si>
  <si>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</si>
  <si>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</si>
  <si>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</si>
  <si>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</si>
  <si>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</si>
  <si>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</si>
  <si>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</si>
  <si>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</si>
  <si>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</si>
  <si>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</si>
  <si>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</si>
  <si>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</si>
  <si>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</si>
  <si>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</si>
  <si>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</si>
  <si>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</si>
  <si>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</si>
  <si>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</si>
  <si>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</si>
  <si>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</si>
  <si>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</si>
  <si>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</si>
  <si>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</si>
  <si>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</si>
  <si>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</si>
  <si>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</si>
  <si>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</si>
  <si>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</si>
  <si>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</si>
  <si>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</si>
  <si>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</si>
  <si>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</si>
  <si>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</si>
  <si>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</si>
  <si>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</si>
  <si>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</si>
  <si>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</si>
  <si>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</si>
  <si>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</si>
  <si>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</si>
  <si>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</si>
  <si>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</si>
  <si>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</si>
  <si>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</si>
  <si>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</si>
  <si>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</si>
  <si>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</si>
  <si>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</si>
  <si>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</si>
  <si>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</si>
  <si>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</si>
  <si>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</si>
  <si>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</si>
  <si>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</si>
  <si>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</si>
  <si>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</si>
  <si>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</si>
  <si>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</si>
  <si>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</si>
  <si>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</si>
  <si>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</si>
  <si>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</si>
  <si>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</si>
  <si>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</si>
  <si>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</si>
  <si>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</si>
  <si>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</si>
  <si>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</si>
  <si>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</si>
  <si>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</si>
  <si>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</si>
  <si>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</si>
  <si>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</si>
  <si>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</si>
  <si>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</si>
  <si>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</si>
  <si>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</si>
  <si>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</si>
  <si>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</si>
  <si>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</si>
  <si>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</si>
  <si>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</si>
  <si>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</si>
  <si>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</si>
  <si>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</si>
  <si>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</si>
  <si>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</si>
  <si>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</si>
  <si>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</si>
  <si>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</si>
  <si>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</si>
  <si>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</si>
  <si>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</si>
  <si>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</si>
  <si>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</si>
  <si>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</si>
  <si>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</si>
  <si>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</si>
  <si>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</si>
  <si>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</si>
  <si>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</si>
  <si>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</si>
  <si>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</si>
  <si>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</si>
  <si>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</si>
  <si>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</si>
  <si>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</si>
  <si>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</si>
  <si>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</si>
  <si>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</si>
  <si>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</si>
  <si>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</si>
  <si>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</si>
  <si>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</si>
  <si>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</si>
  <si>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</si>
  <si>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</si>
  <si>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</si>
  <si>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</si>
  <si>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</si>
  <si>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</si>
  <si>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</si>
  <si>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</si>
  <si>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</si>
  <si>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</si>
  <si>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</si>
  <si>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</si>
  <si>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</si>
  <si>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</si>
  <si>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</si>
  <si>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</si>
  <si>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</si>
  <si>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</si>
  <si>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</si>
  <si>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</si>
  <si>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</si>
  <si>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</si>
  <si>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</si>
  <si>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</si>
  <si>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</si>
  <si>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</si>
  <si>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</si>
  <si>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</si>
  <si>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</si>
  <si>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</si>
  <si>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</si>
  <si>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</si>
  <si>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</si>
  <si>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</si>
  <si>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</si>
  <si>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</si>
  <si>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</si>
  <si>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</si>
  <si>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</si>
  <si>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</si>
  <si>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</si>
  <si>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</si>
  <si>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</si>
  <si>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</si>
  <si>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</si>
  <si>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</si>
  <si>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</si>
  <si>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</si>
  <si>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</si>
  <si>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</si>
  <si>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</si>
  <si>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</si>
  <si>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</si>
  <si>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</si>
  <si>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</si>
  <si>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</si>
  <si>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</si>
  <si>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</si>
  <si>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</si>
  <si>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</si>
  <si>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</si>
  <si>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</si>
  <si>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</si>
  <si>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</si>
  <si>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</si>
  <si>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</si>
  <si>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</si>
  <si>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</si>
  <si>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</si>
  <si>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</si>
  <si>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</si>
  <si>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</si>
  <si>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</si>
  <si>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</si>
  <si>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</si>
  <si>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</si>
  <si>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</si>
  <si>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</si>
  <si>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</si>
  <si>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</si>
  <si>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</si>
  <si>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</si>
  <si>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</si>
  <si>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</si>
  <si>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</si>
  <si>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</si>
  <si>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</si>
  <si>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</si>
  <si>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</si>
  <si>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</si>
  <si>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</si>
  <si>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</si>
  <si>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</si>
  <si>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</si>
  <si>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</si>
  <si>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</si>
  <si>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</si>
  <si>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</si>
  <si>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</si>
  <si>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</si>
  <si>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</si>
  <si>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</si>
  <si>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</si>
  <si>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</si>
  <si>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</si>
  <si>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</si>
  <si>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</si>
  <si>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</si>
  <si>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</si>
  <si>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</si>
  <si>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</si>
  <si>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</si>
  <si>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</si>
  <si>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</si>
  <si>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</si>
  <si>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</si>
  <si>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</si>
  <si>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</si>
  <si>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</si>
  <si>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</si>
  <si>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</si>
  <si>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</si>
  <si>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</si>
  <si>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</si>
  <si>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</si>
  <si>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</si>
  <si>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</si>
  <si>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</si>
  <si>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</si>
  <si>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</si>
  <si>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</si>
  <si>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</si>
  <si>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</si>
  <si>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</si>
  <si>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</si>
  <si>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</si>
  <si>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</si>
  <si>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</si>
  <si>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</si>
  <si>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</si>
  <si>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</si>
  <si>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</si>
  <si>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</si>
  <si>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</si>
  <si>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</si>
  <si>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</si>
  <si>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</si>
  <si>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</si>
  <si>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</si>
  <si>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</si>
  <si>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</si>
  <si>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</si>
  <si>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</si>
  <si>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</si>
  <si>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</si>
  <si>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</si>
  <si>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</si>
  <si>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</si>
  <si>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</si>
  <si>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</si>
  <si>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</si>
  <si>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</si>
  <si>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</si>
  <si>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</si>
  <si>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</si>
  <si>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</si>
  <si>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</si>
  <si>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</si>
  <si>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</si>
  <si>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</si>
  <si>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</si>
  <si>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</si>
  <si>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</si>
  <si>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</si>
  <si>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</si>
  <si>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</si>
  <si>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</si>
  <si>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</si>
  <si>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</si>
  <si>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</si>
  <si>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</si>
  <si>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</si>
  <si>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</si>
  <si>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</si>
  <si>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</si>
  <si>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</si>
  <si>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</si>
  <si>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</si>
  <si>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</si>
  <si>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</si>
  <si>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</si>
  <si>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</si>
  <si>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</si>
  <si>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</si>
  <si>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</si>
  <si>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</si>
  <si>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</si>
  <si>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</si>
  <si>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</si>
  <si>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</si>
  <si>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</si>
  <si>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</si>
  <si>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</si>
  <si>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</si>
  <si>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</si>
  <si>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</si>
  <si>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</si>
  <si>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</si>
  <si>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</si>
  <si>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</si>
  <si>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</si>
  <si>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</si>
  <si>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</si>
  <si>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</si>
  <si>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</si>
  <si>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</si>
  <si>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</si>
  <si>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</si>
  <si>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</si>
  <si>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</si>
  <si>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</si>
  <si>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</si>
  <si>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</si>
  <si>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</si>
  <si>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</si>
  <si>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</si>
  <si>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</si>
  <si>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</si>
  <si>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</si>
  <si>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</si>
  <si>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</si>
  <si>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</si>
  <si>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</si>
  <si>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</si>
  <si>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</si>
  <si>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</si>
  <si>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</si>
  <si>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</si>
  <si>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</si>
  <si>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</si>
  <si>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</si>
  <si>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</si>
  <si>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</si>
  <si>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</si>
  <si>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</si>
  <si>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</si>
  <si>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</si>
  <si>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</si>
  <si>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</si>
  <si>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</si>
  <si>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</si>
  <si>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</si>
  <si>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</si>
  <si>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</si>
  <si>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</si>
  <si>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</si>
  <si>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</si>
  <si>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</si>
  <si>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</si>
  <si>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</si>
  <si>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</si>
  <si>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</si>
  <si>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</si>
  <si>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</si>
  <si>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</si>
  <si>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</si>
  <si>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</si>
  <si>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</si>
  <si>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</si>
  <si>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</si>
  <si>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</si>
  <si>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</si>
  <si>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</si>
  <si>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</si>
  <si>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</si>
  <si>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</si>
  <si>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</si>
  <si>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</si>
  <si>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</si>
  <si>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</si>
  <si>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</si>
  <si>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</si>
  <si>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</si>
  <si>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</si>
  <si>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</si>
  <si>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</si>
  <si>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</si>
  <si>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</si>
  <si>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</si>
  <si>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</si>
  <si>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</si>
  <si>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</si>
  <si>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</si>
  <si>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</si>
  <si>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</si>
  <si>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</si>
  <si>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</si>
  <si>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</si>
  <si>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</si>
  <si>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</si>
  <si>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</si>
  <si>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</si>
  <si>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</si>
  <si>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</si>
  <si>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</si>
  <si>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</si>
  <si>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</si>
  <si>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</si>
  <si>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</si>
  <si>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</si>
  <si>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</si>
  <si>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</si>
  <si>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</si>
  <si>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</si>
  <si>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</si>
  <si>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</si>
  <si>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</si>
  <si>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</si>
  <si>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</si>
  <si>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</si>
  <si>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</si>
  <si>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</si>
  <si>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</si>
  <si>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</si>
  <si>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</si>
  <si>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</si>
  <si>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</si>
  <si>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</si>
  <si>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</si>
  <si>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</si>
  <si>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</si>
  <si>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</si>
  <si>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</si>
  <si>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</si>
  <si>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</si>
  <si>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</si>
  <si>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</si>
  <si>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</si>
  <si>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</si>
  <si>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</si>
  <si>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</si>
  <si>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</si>
  <si>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</si>
  <si>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</si>
  <si>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</si>
  <si>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</si>
  <si>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</si>
  <si>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</si>
  <si>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</si>
  <si>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</si>
  <si>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</si>
  <si>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</si>
  <si>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</si>
  <si>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</si>
  <si>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</si>
  <si>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</si>
  <si>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</si>
  <si>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</si>
  <si>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</si>
  <si>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</si>
  <si>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</si>
  <si>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</si>
  <si>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</si>
  <si>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</si>
  <si>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</si>
  <si>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</si>
  <si>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</si>
  <si>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</si>
  <si>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</si>
  <si>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</si>
  <si>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</si>
  <si>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</si>
  <si>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</si>
  <si>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</si>
  <si>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</si>
  <si>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</si>
  <si>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</si>
  <si>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</si>
  <si>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</si>
  <si>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</si>
  <si>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</si>
  <si>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</si>
  <si>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</si>
  <si>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</si>
  <si>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</si>
  <si>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</si>
  <si>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</si>
  <si>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</si>
  <si>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</si>
  <si>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</si>
  <si>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</si>
  <si>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</si>
  <si>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</si>
  <si>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</si>
  <si>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</si>
  <si>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</si>
  <si>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</si>
  <si>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</si>
  <si>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</si>
  <si>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</si>
  <si>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</si>
  <si>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</si>
  <si>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</si>
  <si>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</si>
  <si>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</si>
  <si>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</si>
  <si>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</si>
  <si>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</si>
  <si>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</si>
  <si>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</si>
  <si>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</si>
  <si>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</si>
  <si>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</si>
  <si>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</si>
  <si>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</si>
  <si>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</si>
  <si>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</si>
  <si>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</si>
  <si>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</si>
  <si>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</si>
  <si>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</si>
  <si>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</si>
  <si>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</si>
  <si>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</si>
  <si>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</si>
  <si>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</si>
  <si>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</si>
  <si>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</si>
  <si>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</si>
  <si>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</si>
  <si>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</si>
  <si>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</si>
  <si>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</si>
  <si>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</si>
  <si>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</si>
  <si>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</si>
  <si>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</si>
  <si>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</si>
  <si>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</si>
  <si>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</si>
  <si>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</si>
  <si>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</si>
  <si>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</si>
  <si>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</si>
  <si>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</si>
  <si>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</si>
  <si>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</si>
  <si>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</si>
  <si>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</si>
  <si>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</si>
  <si>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</si>
  <si>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</si>
  <si>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</si>
  <si>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</si>
  <si>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</si>
  <si>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</si>
  <si>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</si>
  <si>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</si>
  <si>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</si>
  <si>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</si>
  <si>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</si>
  <si>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</si>
  <si>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</si>
  <si>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</si>
  <si>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</si>
  <si>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</si>
  <si>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</si>
  <si>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</si>
  <si>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</si>
  <si>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</si>
  <si>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</si>
  <si>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</si>
  <si>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</si>
  <si>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</si>
  <si>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</si>
  <si>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</si>
  <si>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</si>
  <si>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</si>
  <si>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</si>
  <si>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</si>
  <si>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</si>
  <si>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</si>
  <si>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</si>
  <si>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</si>
  <si>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</si>
  <si>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</si>
  <si>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</si>
  <si>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</si>
  <si>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</si>
  <si>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</si>
  <si>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</si>
  <si>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</si>
  <si>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</si>
  <si>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</si>
  <si>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</si>
  <si>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</si>
  <si>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</si>
  <si>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</si>
  <si>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</si>
  <si>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</si>
  <si>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</si>
  <si>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</si>
  <si>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</si>
  <si>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</si>
  <si>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</si>
  <si>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</si>
  <si>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</si>
  <si>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</si>
  <si>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</si>
  <si>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</si>
  <si>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</si>
  <si>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</si>
  <si>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</si>
  <si>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</si>
  <si>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</si>
  <si>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</si>
  <si>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</si>
  <si>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</si>
  <si>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</si>
  <si>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</si>
  <si>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</si>
  <si>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</si>
  <si>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</si>
  <si>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</si>
  <si>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</si>
  <si>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</si>
  <si>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</si>
  <si>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</si>
  <si>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</si>
  <si>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</si>
  <si>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</si>
  <si>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</si>
  <si>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</si>
  <si>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</si>
  <si>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</si>
  <si>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</si>
  <si>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</si>
  <si>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</si>
  <si>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</si>
  <si>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</si>
  <si>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</si>
  <si>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</si>
  <si>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</si>
  <si>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</si>
  <si>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</si>
  <si>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</si>
  <si>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</si>
  <si>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</si>
  <si>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</si>
  <si>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</si>
  <si>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</si>
  <si>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</si>
  <si>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</si>
  <si>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</si>
  <si>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</si>
  <si>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</si>
  <si>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</si>
  <si>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</si>
  <si>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</si>
  <si>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</si>
  <si>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</si>
  <si>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</si>
  <si>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</si>
  <si>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</si>
  <si>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</si>
  <si>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</si>
  <si>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</si>
  <si>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</si>
  <si>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</si>
  <si>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</si>
  <si>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</si>
  <si>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</si>
  <si>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</si>
  <si>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</si>
  <si>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</si>
  <si>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</si>
  <si>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</si>
  <si>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</si>
  <si>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</si>
  <si>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</si>
  <si>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</si>
  <si>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</si>
  <si>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</si>
  <si>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</si>
  <si>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</si>
  <si>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</si>
  <si>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</si>
  <si>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</si>
  <si>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</si>
  <si>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</si>
  <si>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</si>
  <si>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</si>
  <si>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</si>
  <si>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</si>
  <si>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</si>
  <si>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</si>
  <si>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</si>
  <si>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</si>
  <si>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</si>
  <si>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</si>
  <si>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</si>
  <si>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</si>
  <si>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</si>
  <si>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</si>
  <si>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</si>
  <si>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</si>
  <si>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</si>
  <si>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</si>
  <si>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</si>
  <si>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</si>
  <si>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</si>
  <si>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</si>
  <si>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</si>
  <si>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</si>
  <si>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</si>
  <si>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</si>
  <si>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</si>
  <si>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</si>
  <si>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</si>
  <si>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</si>
  <si>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</si>
  <si>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</si>
  <si>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</si>
  <si>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</si>
  <si>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</si>
  <si>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</si>
  <si>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</si>
  <si>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</si>
  <si>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</si>
  <si>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</si>
  <si>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</si>
  <si>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</si>
  <si>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</si>
  <si>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</si>
  <si>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</si>
  <si>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</si>
  <si>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</si>
  <si>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</si>
  <si>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</si>
  <si>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</si>
  <si>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</si>
  <si>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</si>
  <si>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</si>
  <si>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</si>
  <si>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</si>
  <si>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</si>
  <si>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</si>
  <si>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</si>
  <si>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</si>
  <si>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</si>
  <si>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</si>
  <si>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</si>
  <si>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</si>
  <si>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</si>
  <si>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</si>
  <si>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</si>
  <si>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</si>
  <si>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</si>
  <si>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</si>
  <si>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</si>
  <si>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</si>
  <si>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</si>
  <si>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</si>
  <si>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</si>
  <si>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</si>
  <si>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</si>
  <si>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</si>
  <si>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</si>
  <si>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</si>
  <si>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</si>
  <si>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</si>
  <si>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</si>
  <si>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</si>
  <si>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</si>
  <si>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</si>
  <si>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</si>
  <si>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</si>
  <si>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</si>
  <si>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</si>
  <si>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</si>
  <si>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</si>
  <si>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</si>
  <si>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</si>
  <si>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</si>
  <si>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</si>
  <si>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</si>
  <si>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</si>
  <si>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</si>
  <si>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</si>
  <si>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</si>
  <si>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</si>
  <si>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</si>
  <si>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</si>
  <si>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</si>
  <si>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</si>
  <si>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</si>
  <si>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</si>
  <si>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</si>
  <si>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</si>
  <si>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</si>
  <si>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</si>
  <si>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</si>
  <si>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</si>
  <si>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</si>
  <si>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</si>
  <si>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</si>
  <si>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</si>
  <si>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</si>
  <si>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</si>
  <si>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</si>
  <si>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</si>
  <si>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</si>
  <si>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</si>
  <si>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</si>
  <si>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</si>
  <si>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</si>
  <si>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</si>
  <si>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</si>
  <si>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</si>
  <si>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</si>
  <si>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</si>
  <si>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</si>
  <si>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</si>
  <si>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</si>
  <si>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</si>
  <si>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</si>
  <si>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</si>
  <si>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</si>
  <si>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</si>
  <si>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</si>
  <si>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</si>
  <si>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</si>
  <si>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</si>
  <si>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</si>
  <si>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</si>
  <si>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</si>
  <si>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</si>
  <si>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</si>
  <si>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</si>
  <si>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</si>
  <si>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</si>
  <si>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</si>
  <si>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</si>
  <si>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</si>
  <si>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</si>
  <si>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</si>
  <si>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</si>
  <si>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</si>
  <si>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</si>
  <si>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</si>
  <si>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</si>
  <si>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</si>
  <si>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</si>
  <si>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</si>
  <si>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</si>
  <si>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</si>
  <si>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</si>
  <si>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</si>
  <si>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</si>
  <si>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</si>
  <si>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</si>
  <si>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</si>
  <si>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</si>
  <si>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</si>
  <si>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</si>
  <si>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</si>
  <si>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</si>
  <si>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</si>
  <si>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</si>
  <si>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</si>
  <si>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</si>
  <si>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</si>
  <si>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</si>
  <si>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</si>
  <si>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</si>
  <si>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</si>
  <si>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</si>
  <si>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</si>
  <si>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</si>
  <si>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</si>
  <si>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</si>
  <si>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</si>
  <si>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</si>
  <si>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</si>
  <si>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</si>
  <si>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</si>
  <si>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</si>
  <si>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</si>
  <si>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</si>
  <si>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</si>
  <si>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</si>
  <si>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</si>
  <si>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</si>
  <si>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</si>
  <si>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</si>
  <si>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</si>
  <si>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</si>
  <si>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</si>
  <si>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</si>
  <si>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</si>
  <si>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</si>
  <si>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</si>
  <si>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</si>
  <si>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</si>
  <si>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</si>
  <si>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</si>
  <si>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</si>
  <si>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</si>
  <si>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</si>
  <si>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</si>
  <si>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</si>
  <si>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</si>
  <si>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</si>
  <si>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</si>
  <si>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</si>
  <si>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</si>
  <si>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</si>
  <si>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</si>
  <si>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</si>
  <si>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</si>
  <si>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</si>
  <si>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</si>
  <si>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</si>
  <si>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</si>
  <si>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</si>
  <si>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</si>
  <si>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</si>
  <si>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</si>
  <si>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</si>
  <si>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</si>
  <si>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</si>
  <si>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</si>
  <si>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</si>
  <si>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</si>
  <si>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</si>
  <si>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</si>
  <si>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</si>
  <si>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</si>
  <si>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</si>
  <si>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</si>
  <si>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</si>
  <si>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</si>
  <si>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</si>
  <si>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</si>
  <si>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</si>
  <si>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</si>
  <si>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</si>
  <si>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</si>
  <si>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</si>
  <si>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</si>
  <si>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</si>
  <si>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</si>
  <si>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</si>
  <si>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</si>
  <si>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</si>
  <si>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</si>
  <si>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</si>
  <si>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</si>
  <si>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</si>
  <si>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</si>
  <si>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</si>
  <si>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</si>
  <si>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</si>
  <si>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</si>
  <si>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</si>
  <si>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</si>
  <si>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</si>
  <si>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</si>
  <si>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</si>
  <si>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</si>
  <si>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</si>
  <si>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</si>
  <si>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</si>
  <si>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</si>
  <si>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</si>
  <si>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</si>
  <si>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</si>
  <si>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</si>
  <si>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</si>
  <si>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</si>
  <si>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</si>
  <si>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</si>
  <si>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</si>
  <si>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</si>
  <si>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</si>
  <si>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</si>
  <si>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</si>
  <si>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</si>
  <si>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</si>
  <si>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</si>
  <si>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</si>
  <si>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</si>
  <si>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</si>
  <si>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</si>
  <si>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</si>
  <si>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</si>
  <si>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</si>
  <si>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</si>
  <si>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</si>
  <si>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</si>
  <si>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</si>
  <si>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</si>
  <si>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</si>
  <si>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</si>
  <si>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</si>
  <si>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</si>
  <si>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</si>
  <si>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</si>
  <si>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</si>
  <si>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</si>
  <si>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</si>
  <si>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</si>
  <si>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</si>
  <si>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</si>
  <si>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</si>
  <si>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</si>
  <si>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</si>
  <si>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</si>
  <si>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</si>
  <si>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</si>
  <si>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</si>
  <si>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</si>
  <si>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</si>
  <si>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</si>
  <si>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</si>
  <si>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</si>
  <si>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</si>
  <si>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</si>
  <si>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</si>
  <si>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</si>
  <si>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</si>
  <si>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</si>
  <si>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</si>
  <si>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</si>
  <si>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</si>
  <si>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</si>
  <si>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</si>
  <si>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</si>
  <si>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</si>
  <si>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</si>
  <si>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</si>
  <si>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</si>
  <si>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</si>
  <si>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</si>
  <si>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</si>
  <si>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</si>
  <si>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</si>
  <si>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</si>
  <si>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</si>
  <si>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</si>
  <si>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</si>
  <si>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</si>
  <si>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</si>
  <si>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</si>
  <si>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</si>
  <si>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</si>
  <si>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</si>
  <si>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</si>
  <si>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</si>
  <si>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</si>
  <si>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</si>
  <si>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</si>
  <si>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</si>
  <si>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</si>
  <si>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</si>
  <si>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</si>
  <si>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</si>
  <si>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</si>
  <si>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</si>
  <si>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</si>
  <si>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</si>
  <si>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</si>
  <si>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</si>
  <si>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</si>
  <si>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</si>
  <si>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</si>
  <si>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</si>
  <si>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</si>
  <si>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</si>
  <si>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</si>
  <si>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</si>
  <si>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</si>
  <si>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</si>
  <si>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</si>
  <si>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</si>
  <si>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</si>
  <si>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</si>
  <si>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</si>
  <si>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</si>
  <si>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</si>
  <si>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</si>
  <si>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</si>
  <si>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</si>
  <si>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</si>
  <si>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</si>
  <si>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</si>
  <si>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</si>
  <si>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</si>
  <si>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</si>
  <si>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</si>
  <si>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</si>
  <si>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</si>
  <si>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</si>
  <si>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</si>
  <si>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</si>
  <si>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</si>
  <si>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</si>
  <si>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</si>
  <si>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</si>
  <si>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</si>
  <si>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</si>
  <si>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</si>
  <si>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</si>
  <si>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</si>
  <si>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</si>
  <si>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</si>
  <si>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</si>
  <si>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</si>
  <si>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</si>
  <si>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</si>
  <si>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</si>
  <si>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</si>
  <si>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</si>
  <si>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</si>
  <si>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</si>
  <si>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</si>
  <si>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</si>
  <si>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</si>
  <si>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</si>
  <si>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</si>
  <si>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</si>
  <si>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</si>
  <si>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</si>
  <si>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</si>
  <si>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</si>
  <si>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</si>
  <si>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</si>
  <si>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</si>
  <si>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</si>
  <si>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</si>
  <si>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</si>
  <si>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</si>
  <si>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</si>
  <si>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</si>
  <si>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</si>
  <si>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</si>
  <si>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</si>
  <si>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</si>
  <si>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</si>
  <si>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</si>
  <si>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</si>
  <si>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</si>
  <si>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</si>
  <si>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</si>
  <si>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</si>
  <si>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</si>
  <si>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</si>
  <si>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</si>
  <si>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</si>
  <si>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</si>
  <si>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</si>
  <si>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</si>
  <si>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</si>
  <si>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</si>
  <si>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</si>
  <si>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</si>
  <si>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</si>
  <si>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</si>
  <si>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</si>
  <si>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</si>
  <si>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</si>
  <si>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</si>
  <si>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</si>
  <si>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</si>
  <si>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</si>
  <si>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</si>
  <si>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</si>
  <si>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</si>
  <si>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</si>
  <si>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</si>
  <si>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</si>
  <si>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</si>
  <si>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</si>
  <si>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</si>
  <si>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</si>
  <si>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</si>
  <si>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</si>
  <si>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</si>
  <si>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</si>
  <si>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</si>
  <si>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</si>
  <si>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</si>
  <si>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</si>
  <si>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</si>
  <si>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</si>
  <si>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</si>
  <si>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</si>
  <si>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</si>
  <si>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</si>
  <si>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</si>
  <si>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</si>
  <si>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</si>
  <si>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</si>
  <si>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</si>
  <si>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</si>
  <si>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</si>
  <si>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</si>
  <si>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</si>
  <si>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</si>
  <si>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</si>
  <si>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</si>
  <si>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</si>
  <si>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</si>
  <si>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</si>
  <si>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</si>
  <si>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</si>
  <si>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</si>
  <si>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</si>
  <si>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</si>
  <si>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</si>
  <si>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</si>
  <si>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</si>
  <si>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</si>
  <si>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</si>
  <si>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</si>
  <si>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</si>
  <si>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</si>
  <si>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</si>
  <si>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</si>
  <si>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</si>
  <si>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</si>
  <si>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</si>
  <si>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</si>
  <si>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</si>
  <si>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</si>
  <si>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</si>
  <si>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</si>
  <si>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</si>
  <si>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</si>
  <si>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</si>
  <si>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</si>
  <si>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</si>
  <si>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</si>
  <si>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</si>
  <si>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</si>
  <si>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</si>
  <si>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</si>
  <si>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</si>
  <si>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</si>
  <si>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</si>
  <si>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</si>
  <si>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</si>
  <si>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</si>
  <si>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</si>
  <si>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</si>
  <si>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</si>
  <si>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</si>
  <si>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</si>
  <si>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</si>
  <si>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</si>
  <si>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</si>
  <si>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</si>
  <si>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</si>
  <si>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</si>
  <si>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</si>
  <si>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</si>
  <si>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</si>
  <si>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</si>
  <si>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</si>
  <si>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</si>
  <si>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</si>
  <si>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</si>
  <si>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</si>
  <si>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</si>
  <si>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</si>
  <si>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</si>
  <si>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</si>
  <si>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</si>
  <si>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</si>
  <si>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</si>
  <si>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</si>
  <si>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</si>
  <si>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</si>
  <si>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</si>
  <si>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</si>
  <si>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</si>
  <si>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</si>
  <si>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</si>
  <si>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</si>
  <si>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</si>
  <si>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</si>
  <si>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</si>
  <si>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</si>
  <si>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</si>
  <si>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</si>
  <si>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</si>
  <si>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</si>
  <si>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</si>
  <si>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</si>
  <si>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</si>
  <si>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</si>
  <si>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</si>
  <si>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</si>
  <si>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</si>
  <si>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</si>
  <si>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</si>
  <si>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</si>
  <si>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</si>
  <si>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</si>
  <si>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</si>
  <si>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</si>
  <si>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</si>
  <si>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</si>
  <si>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</si>
  <si>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</si>
  <si>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</si>
  <si>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</si>
  <si>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</si>
  <si>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</si>
  <si>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</si>
  <si>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</si>
  <si>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</si>
  <si>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</si>
  <si>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</si>
  <si>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</si>
  <si>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</si>
  <si>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</si>
  <si>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</si>
  <si>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</si>
  <si>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</si>
  <si>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</si>
  <si>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</si>
  <si>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</si>
  <si>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</si>
  <si>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</si>
  <si>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</si>
  <si>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</si>
  <si>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</si>
  <si>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</si>
  <si>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</si>
  <si>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</si>
  <si>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</si>
  <si>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</si>
  <si>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</si>
  <si>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</si>
  <si>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</si>
  <si>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</si>
  <si>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</si>
  <si>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</si>
  <si>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</si>
  <si>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</si>
  <si>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</si>
  <si>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</si>
  <si>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</si>
  <si>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</si>
  <si>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</si>
  <si>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</si>
  <si>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</si>
  <si>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</si>
  <si>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</si>
  <si>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</si>
  <si>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</si>
  <si>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</si>
  <si>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</si>
  <si>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</si>
  <si>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</si>
  <si>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</si>
  <si>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</si>
  <si>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</si>
  <si>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</si>
  <si>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</si>
  <si>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</si>
  <si>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</si>
  <si>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</si>
  <si>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</si>
  <si>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</si>
  <si>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</si>
  <si>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</si>
  <si>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</si>
  <si>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</si>
  <si>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</si>
  <si>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</si>
  <si>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</si>
  <si>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</si>
  <si>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</si>
  <si>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</si>
  <si>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</si>
  <si>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</si>
  <si>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</si>
  <si>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</si>
  <si>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</si>
  <si>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</si>
  <si>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</si>
  <si>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</si>
  <si>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</si>
  <si>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</si>
  <si>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</si>
  <si>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</si>
  <si>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</si>
  <si>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</si>
  <si>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</si>
  <si>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</si>
  <si>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</si>
  <si>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</si>
  <si>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</si>
  <si>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</si>
  <si>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</si>
  <si>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</si>
  <si>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</si>
  <si>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</si>
  <si>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</si>
  <si>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</si>
  <si>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</si>
  <si>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</si>
  <si>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</si>
  <si>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</si>
  <si>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</si>
  <si>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</si>
  <si>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</si>
  <si>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</si>
  <si>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</si>
  <si>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</si>
  <si>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</si>
  <si>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</si>
  <si>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</si>
  <si>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</si>
  <si>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</si>
  <si>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</si>
  <si>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</si>
  <si>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</si>
  <si>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</si>
  <si>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</si>
  <si>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</si>
  <si>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</si>
  <si>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</si>
  <si>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</si>
  <si>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</si>
  <si>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</si>
  <si>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</si>
  <si>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</si>
  <si>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</si>
  <si>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</si>
  <si>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</si>
  <si>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</si>
  <si>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</si>
  <si>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</si>
  <si>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</si>
  <si>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</si>
  <si>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</si>
  <si>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</si>
  <si>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</si>
  <si>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</si>
  <si>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</si>
  <si>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</si>
  <si>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</si>
  <si>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</si>
  <si>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</si>
  <si>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</si>
  <si>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</si>
  <si>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</si>
  <si>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</si>
  <si>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</si>
  <si>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</si>
  <si>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</si>
  <si>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</si>
  <si>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</si>
  <si>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</si>
  <si>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</si>
  <si>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</si>
  <si>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</si>
  <si>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</si>
  <si>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</si>
  <si>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</si>
  <si>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</si>
  <si>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</si>
  <si>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</si>
  <si>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</si>
  <si>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</si>
  <si>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</si>
  <si>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</si>
  <si>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</si>
  <si>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</si>
  <si>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</si>
  <si>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</si>
  <si>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</si>
  <si>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</si>
  <si>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</si>
  <si>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</si>
  <si>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</si>
  <si>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</si>
  <si>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</si>
  <si>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</si>
  <si>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</si>
  <si>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</si>
  <si>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</si>
  <si>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</si>
  <si>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</si>
  <si>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</si>
  <si>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</si>
  <si>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</si>
  <si>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</si>
  <si>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</si>
  <si>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</si>
  <si>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</si>
  <si>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</si>
  <si>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</si>
  <si>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</si>
  <si>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</si>
  <si>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</si>
  <si>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</si>
  <si>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</si>
  <si>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</si>
  <si>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</si>
  <si>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</si>
  <si>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</si>
  <si>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</si>
  <si>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</si>
  <si>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</si>
  <si>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</si>
  <si>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</si>
  <si>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</si>
  <si>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</si>
  <si>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</si>
  <si>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</si>
  <si>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</si>
  <si>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</si>
  <si>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</si>
  <si>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</si>
  <si>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</si>
  <si>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</si>
  <si>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</si>
  <si>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</si>
  <si>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</si>
  <si>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</si>
  <si>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</si>
  <si>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</si>
  <si>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</si>
  <si>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</si>
  <si>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</si>
  <si>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</si>
  <si>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</si>
  <si>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</si>
  <si>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</si>
  <si>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</si>
  <si>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</si>
  <si>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</si>
  <si>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</si>
  <si>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</si>
  <si>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</si>
  <si>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</si>
  <si>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</si>
  <si>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</si>
  <si>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</si>
  <si>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</si>
  <si>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</si>
  <si>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</si>
  <si>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</si>
  <si>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</si>
  <si>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</si>
  <si>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</si>
  <si>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</si>
  <si>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</si>
  <si>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</si>
  <si>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</si>
  <si>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</si>
  <si>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</si>
  <si>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</si>
  <si>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</si>
  <si>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</si>
  <si>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</si>
  <si>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</si>
  <si>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</si>
  <si>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</si>
  <si>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</si>
  <si>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</si>
  <si>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</si>
  <si>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</si>
  <si>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</si>
  <si>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</si>
  <si>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</si>
  <si>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</si>
  <si>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</si>
  <si>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</si>
  <si>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</si>
  <si>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</si>
  <si>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</si>
  <si>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</si>
  <si>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</si>
  <si>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</si>
  <si>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</si>
  <si>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</si>
  <si>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</si>
  <si>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</si>
  <si>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</si>
  <si>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</si>
  <si>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</si>
  <si>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</si>
  <si>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</si>
  <si>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</si>
  <si>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</si>
  <si>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</si>
  <si>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</si>
  <si>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</si>
  <si>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</si>
  <si>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</si>
  <si>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</si>
  <si>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</si>
  <si>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</si>
  <si>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</si>
  <si>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</si>
  <si>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</si>
  <si>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</si>
  <si>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</si>
  <si>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</si>
  <si>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</si>
  <si>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</si>
  <si>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</si>
  <si>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</si>
  <si>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</si>
  <si>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</si>
  <si>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</si>
  <si>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</si>
  <si>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</si>
  <si>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</si>
  <si>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</si>
  <si>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</si>
  <si>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</si>
  <si>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</si>
  <si>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</si>
  <si>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</si>
  <si>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</si>
  <si>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</si>
  <si>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</si>
  <si>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</si>
  <si>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</si>
  <si>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</si>
  <si>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</si>
  <si>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</si>
  <si>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</si>
  <si>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</si>
  <si>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</si>
  <si>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</si>
  <si>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</si>
  <si>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</si>
  <si>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</si>
  <si>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</si>
  <si>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</si>
  <si>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</si>
  <si>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</si>
  <si>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</si>
  <si>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</si>
  <si>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</si>
  <si>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</si>
  <si>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</si>
  <si>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</si>
  <si>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</si>
  <si>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</si>
  <si>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</si>
  <si>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</si>
  <si>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</si>
  <si>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</si>
  <si>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</si>
  <si>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</si>
  <si>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</si>
  <si>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</si>
  <si>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</si>
  <si>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</si>
  <si>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</si>
  <si>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</si>
  <si>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</si>
  <si>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</si>
  <si>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</si>
  <si>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</si>
  <si>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</si>
  <si>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</si>
  <si>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</si>
  <si>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</si>
  <si>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</si>
  <si>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</si>
  <si>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</si>
  <si>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</si>
  <si>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</si>
  <si>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</si>
  <si>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</si>
  <si>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</si>
  <si>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</si>
  <si>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</si>
  <si>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</si>
  <si>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</si>
  <si>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</si>
  <si>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</si>
  <si>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</si>
  <si>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</si>
  <si>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</si>
  <si>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</si>
  <si>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</si>
  <si>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</si>
  <si>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</si>
  <si>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</si>
  <si>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</si>
  <si>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</si>
  <si>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</si>
  <si>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</si>
  <si>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</si>
  <si>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</si>
  <si>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</si>
  <si>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</si>
  <si>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</si>
  <si>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</si>
  <si>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</si>
  <si>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</si>
  <si>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</si>
  <si>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</si>
  <si>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</si>
  <si>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</si>
  <si>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</si>
  <si>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</si>
  <si>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</si>
  <si>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</si>
  <si>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</si>
  <si>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</si>
  <si>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</si>
  <si>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</si>
  <si>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</si>
  <si>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</si>
  <si>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</si>
  <si>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</si>
  <si>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</si>
  <si>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</si>
  <si>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</si>
  <si>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</si>
  <si>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</si>
  <si>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</si>
  <si>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</si>
  <si>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</si>
  <si>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</si>
  <si>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</si>
  <si>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</si>
  <si>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</si>
  <si>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</si>
  <si>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</si>
  <si>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</si>
  <si>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</si>
  <si>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</si>
  <si>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</si>
  <si>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</si>
  <si>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</si>
  <si>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</si>
  <si>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</si>
  <si>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</si>
  <si>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</si>
  <si>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</si>
  <si>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</si>
  <si>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</si>
  <si>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</si>
  <si>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</si>
  <si>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</si>
  <si>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</si>
  <si>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</si>
  <si>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</si>
  <si>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</si>
  <si>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</si>
  <si>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</si>
  <si>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</si>
  <si>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</si>
  <si>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</si>
  <si>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</si>
  <si>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</si>
  <si>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</si>
  <si>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</si>
  <si>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</si>
  <si>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</si>
  <si>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</si>
  <si>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</si>
  <si>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</si>
  <si>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</si>
  <si>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</si>
  <si>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</si>
  <si>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</si>
  <si>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</si>
  <si>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</si>
  <si>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</si>
  <si>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</si>
  <si>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</si>
  <si>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</si>
  <si>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</si>
  <si>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</si>
  <si>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</si>
  <si>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</si>
  <si>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</si>
  <si>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</si>
  <si>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</si>
  <si>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</si>
  <si>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</si>
  <si>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</si>
  <si>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</si>
  <si>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</si>
  <si>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</si>
  <si>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</si>
  <si>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</si>
  <si>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</si>
  <si>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</si>
  <si>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</si>
  <si>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</si>
  <si>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</si>
  <si>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</si>
  <si>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</si>
  <si>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</si>
  <si>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</si>
  <si>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</si>
  <si>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</si>
  <si>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</si>
  <si>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</si>
  <si>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</si>
  <si>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</si>
  <si>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</si>
  <si>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</si>
  <si>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</si>
  <si>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</si>
  <si>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</si>
  <si>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</si>
  <si>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</si>
  <si>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</si>
  <si>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</si>
  <si>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</si>
  <si>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</si>
  <si>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</si>
  <si>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</si>
  <si>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</si>
  <si>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</si>
  <si>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</si>
  <si>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</si>
  <si>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</si>
  <si>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</si>
  <si>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</si>
  <si>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</si>
  <si>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</si>
  <si>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</si>
  <si>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</si>
  <si>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</si>
  <si>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</si>
  <si>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</si>
  <si>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</si>
  <si>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</si>
  <si>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</si>
  <si>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</si>
  <si>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</si>
  <si>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</si>
  <si>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</si>
  <si>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</si>
  <si>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</si>
  <si>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</si>
  <si>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</si>
  <si>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</si>
  <si>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</si>
  <si>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</si>
  <si>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</si>
  <si>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</si>
  <si>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</si>
  <si>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</si>
  <si>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</si>
  <si>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</si>
  <si>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</si>
  <si>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</si>
  <si>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</si>
  <si>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</si>
  <si>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</si>
  <si>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</si>
  <si>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</si>
  <si>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</si>
  <si>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</si>
  <si>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</si>
  <si>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</si>
  <si>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</si>
  <si>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</si>
  <si>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</si>
  <si>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</si>
  <si>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</si>
  <si>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</si>
  <si>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</si>
  <si>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</si>
  <si>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</si>
  <si>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</si>
  <si>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</si>
  <si>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</si>
  <si>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</si>
  <si>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</si>
  <si>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</si>
  <si>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</si>
  <si>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</si>
  <si>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</si>
  <si>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</si>
  <si>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</si>
  <si>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</si>
  <si>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</si>
  <si>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</si>
  <si>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</si>
  <si>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</si>
  <si>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</si>
  <si>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</si>
  <si>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</si>
  <si>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</si>
  <si>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</si>
  <si>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</si>
  <si>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</si>
  <si>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</si>
  <si>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</si>
  <si>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</si>
  <si>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</si>
  <si>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</si>
  <si>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</si>
  <si>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</si>
  <si>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</si>
  <si>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</si>
  <si>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</si>
  <si>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</si>
  <si>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</si>
  <si>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</si>
  <si>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</si>
  <si>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</si>
  <si>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</si>
  <si>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</si>
  <si>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</si>
  <si>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</si>
  <si>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</si>
  <si>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</si>
  <si>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</si>
  <si>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</si>
  <si>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</si>
  <si>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</si>
  <si>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</si>
  <si>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</si>
  <si>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</si>
  <si>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</si>
  <si>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</si>
  <si>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</si>
  <si>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</si>
  <si>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</si>
  <si>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</si>
  <si>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</si>
  <si>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</si>
  <si>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</si>
  <si>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</si>
  <si>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</si>
  <si>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</si>
  <si>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</si>
  <si>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</si>
  <si>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</si>
  <si>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</si>
  <si>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</si>
  <si>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</si>
  <si>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</si>
  <si>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</si>
  <si>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</si>
  <si>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</si>
  <si>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</si>
  <si>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</si>
  <si>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</si>
  <si>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</si>
  <si>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</si>
  <si>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</si>
  <si>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</si>
  <si>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</si>
  <si>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</si>
  <si>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</si>
  <si>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</si>
  <si>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</si>
  <si>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</si>
  <si>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</si>
  <si>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</si>
  <si>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</si>
  <si>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</si>
  <si>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</si>
  <si>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</si>
  <si>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</si>
  <si>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</si>
  <si>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</si>
  <si>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</si>
  <si>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</si>
  <si>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</si>
  <si>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</si>
  <si>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</si>
  <si>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</si>
  <si>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</si>
  <si>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</si>
  <si>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</si>
  <si>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</si>
  <si>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</si>
  <si>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</si>
  <si>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</si>
  <si>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</si>
  <si>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</si>
  <si>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</si>
  <si>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</si>
  <si>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</si>
  <si>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</si>
  <si>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</si>
  <si>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</si>
  <si>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</si>
  <si>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</si>
  <si>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</si>
  <si>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</si>
  <si>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</si>
  <si>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</si>
  <si>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</si>
  <si>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</si>
  <si>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</si>
  <si>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</si>
  <si>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</si>
  <si>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</si>
  <si>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</si>
  <si>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</si>
  <si>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</si>
  <si>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</si>
  <si>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</si>
  <si>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</si>
  <si>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</si>
  <si>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</si>
  <si>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</si>
  <si>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</si>
  <si>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</si>
  <si>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</si>
  <si>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</si>
  <si>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</si>
  <si>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</si>
  <si>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</si>
  <si>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</si>
  <si>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</si>
  <si>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</si>
  <si>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</si>
  <si>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</si>
  <si>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</si>
  <si>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</si>
  <si>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</si>
  <si>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</si>
  <si>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</si>
  <si>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</si>
  <si>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</si>
  <si>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</si>
  <si>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</si>
  <si>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</si>
  <si>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</si>
  <si>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</si>
  <si>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</si>
  <si>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</si>
  <si>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</si>
  <si>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</si>
  <si>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</si>
  <si>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</si>
  <si>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</si>
  <si>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</si>
  <si>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</si>
  <si>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</si>
  <si>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</si>
  <si>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</si>
  <si>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</si>
  <si>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</si>
  <si>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</si>
  <si>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</si>
  <si>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</si>
  <si>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</si>
  <si>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</si>
  <si>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</si>
  <si>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</si>
  <si>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</si>
  <si>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</si>
  <si>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</si>
  <si>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</si>
  <si>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</si>
  <si>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</si>
  <si>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</si>
  <si>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</si>
  <si>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</si>
  <si>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</si>
  <si>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</si>
  <si>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</si>
  <si>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</si>
  <si>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</si>
  <si>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</si>
  <si>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</si>
  <si>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</si>
  <si>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</si>
  <si>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</si>
  <si>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</si>
  <si>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</si>
  <si>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</si>
  <si>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</si>
  <si>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</si>
  <si>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</si>
  <si>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</si>
  <si>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</si>
  <si>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</si>
  <si>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</si>
  <si>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</si>
  <si>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</si>
  <si>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</si>
  <si>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</si>
  <si>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</si>
  <si>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</si>
  <si>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</si>
  <si>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</si>
  <si>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</si>
  <si>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</si>
  <si>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</si>
  <si>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</si>
  <si>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</si>
  <si>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</si>
  <si>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</si>
  <si>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</si>
  <si>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</si>
  <si>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</si>
  <si>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</si>
  <si>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</si>
  <si>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</si>
  <si>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</si>
  <si>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</si>
  <si>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</si>
  <si>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</si>
  <si>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</si>
  <si>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</si>
  <si>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</si>
  <si>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</si>
  <si>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</si>
  <si>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</si>
  <si>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</si>
  <si>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</si>
  <si>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</si>
  <si>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</si>
  <si>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</si>
  <si>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</si>
  <si>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</si>
  <si>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</si>
  <si>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</si>
  <si>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</si>
  <si>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</si>
  <si>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</si>
  <si>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</si>
  <si>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</si>
  <si>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</si>
  <si>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</si>
  <si>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</si>
  <si>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</si>
  <si>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</si>
  <si>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</si>
  <si>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</si>
  <si>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</si>
  <si>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</si>
  <si>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</si>
  <si>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</si>
  <si>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</si>
  <si>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</si>
  <si>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</si>
  <si>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</si>
  <si>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</si>
  <si>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</si>
  <si>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</si>
  <si>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</si>
  <si>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</si>
  <si>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</si>
  <si>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</si>
  <si>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</si>
  <si>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</si>
  <si>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</si>
  <si>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</si>
  <si>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</si>
  <si>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</si>
  <si>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</si>
  <si>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</si>
  <si>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</si>
  <si>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</si>
  <si>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</si>
  <si>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</si>
  <si>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</si>
  <si>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</si>
  <si>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</si>
  <si>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</si>
  <si>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</si>
  <si>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</si>
  <si>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</si>
  <si>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</si>
  <si>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</si>
  <si>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</si>
  <si>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</si>
  <si>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</si>
  <si>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</si>
  <si>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</si>
  <si>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</si>
  <si>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</si>
  <si>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</si>
  <si>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</si>
  <si>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</si>
  <si>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</si>
  <si>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</si>
  <si>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</si>
  <si>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</si>
  <si>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</si>
  <si>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</si>
  <si>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</si>
  <si>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</si>
  <si>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</si>
  <si>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</si>
  <si>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</si>
  <si>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</si>
  <si>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</si>
  <si>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</si>
  <si>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</si>
  <si>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</si>
  <si>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</si>
  <si>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</si>
  <si>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</si>
  <si>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</si>
  <si>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</si>
  <si>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</si>
  <si>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</si>
  <si>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</si>
  <si>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</si>
  <si>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</si>
  <si>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</si>
  <si>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</si>
  <si>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</si>
  <si>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</si>
  <si>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</si>
  <si>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</si>
  <si>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</si>
  <si>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</si>
  <si>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</si>
  <si>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</si>
  <si>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</si>
  <si>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</si>
  <si>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</si>
  <si>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</si>
  <si>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</si>
  <si>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</si>
  <si>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</si>
  <si>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</si>
  <si>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</si>
  <si>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</si>
  <si>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</si>
  <si>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</si>
  <si>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</si>
  <si>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</si>
  <si>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</si>
  <si>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</si>
  <si>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</si>
  <si>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</si>
  <si>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</si>
  <si>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</si>
  <si>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</si>
  <si>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</si>
  <si>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</si>
  <si>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</si>
  <si>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</si>
  <si>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</si>
  <si>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</si>
  <si>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</si>
  <si>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</si>
  <si>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</si>
  <si>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</si>
  <si>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</si>
  <si>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</si>
  <si>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</si>
  <si>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</si>
  <si>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</si>
  <si>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</si>
  <si>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</si>
  <si>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</si>
  <si>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</si>
  <si>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</si>
  <si>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</si>
  <si>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</si>
  <si>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</si>
  <si>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</si>
  <si>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</si>
  <si>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</si>
  <si>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</si>
  <si>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</si>
  <si>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</si>
  <si>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</si>
  <si>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</si>
  <si>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</si>
  <si>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</si>
  <si>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</si>
  <si>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</si>
  <si>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</si>
  <si>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</si>
  <si>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</si>
  <si>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</si>
  <si>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</si>
  <si>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</si>
  <si>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</si>
  <si>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</si>
  <si>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</si>
  <si>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</si>
  <si>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</si>
  <si>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</si>
  <si>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</si>
  <si>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</si>
  <si>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</si>
  <si>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</si>
  <si>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</si>
  <si>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</si>
  <si>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</si>
  <si>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</si>
  <si>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</si>
  <si>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</si>
  <si>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</si>
  <si>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</si>
  <si>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</si>
  <si>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</si>
  <si>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</si>
  <si>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</si>
  <si>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</si>
  <si>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</si>
  <si>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</si>
  <si>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</si>
  <si>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</si>
  <si>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</si>
  <si>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</si>
  <si>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</si>
  <si>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</si>
  <si>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</si>
  <si>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</si>
  <si>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</si>
  <si>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</si>
  <si>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</si>
  <si>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</si>
  <si>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</si>
  <si>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</si>
  <si>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</si>
  <si>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</si>
  <si>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</si>
  <si>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</si>
  <si>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</si>
  <si>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</si>
  <si>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</si>
  <si>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</si>
  <si>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</si>
  <si>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</si>
  <si>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</si>
  <si>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</si>
  <si>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</si>
  <si>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</si>
  <si>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</si>
  <si>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</si>
  <si>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</si>
  <si>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</si>
  <si>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</si>
  <si>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</si>
  <si>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</si>
  <si>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</si>
  <si>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</si>
  <si>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</si>
  <si>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</si>
  <si>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</si>
  <si>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</si>
  <si>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</si>
  <si>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</si>
  <si>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</si>
  <si>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</si>
  <si>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</si>
  <si>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</si>
  <si>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</si>
  <si>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</si>
  <si>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</si>
  <si>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</si>
  <si>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</si>
  <si>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</si>
  <si>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</si>
  <si>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</si>
  <si>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</si>
  <si>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</si>
  <si>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</si>
  <si>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</si>
  <si>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</si>
  <si>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</si>
  <si>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</si>
  <si>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</si>
  <si>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</si>
  <si>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</si>
  <si>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</si>
  <si>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</si>
  <si>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</si>
  <si>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</si>
  <si>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</si>
  <si>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</si>
  <si>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</si>
  <si>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</si>
  <si>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</si>
  <si>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</si>
  <si>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</si>
  <si>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</si>
  <si>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</si>
  <si>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</si>
  <si>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</si>
  <si>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</si>
  <si>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</si>
  <si>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</si>
  <si>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</si>
  <si>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</si>
  <si>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</si>
  <si>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</si>
  <si>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</si>
  <si>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</si>
  <si>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</si>
  <si>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</si>
  <si>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</si>
  <si>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</si>
  <si>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</si>
  <si>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</si>
  <si>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</si>
  <si>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</si>
  <si>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</si>
  <si>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</si>
  <si>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</si>
  <si>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</si>
  <si>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</si>
  <si>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</si>
  <si>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</si>
  <si>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</si>
  <si>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</si>
  <si>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</si>
  <si>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</si>
  <si>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</si>
  <si>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</si>
  <si>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</si>
  <si>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</si>
  <si>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</si>
  <si>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</si>
  <si>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</si>
  <si>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</si>
  <si>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</si>
  <si>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</si>
  <si>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</si>
  <si>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</si>
  <si>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</si>
  <si>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</si>
  <si>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</si>
  <si>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</si>
  <si>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</si>
  <si>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</si>
  <si>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</si>
  <si>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</si>
  <si>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</si>
  <si>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</si>
  <si>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</si>
  <si>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</si>
  <si>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</si>
  <si>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</si>
  <si>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</si>
  <si>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</si>
  <si>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</si>
  <si>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</si>
  <si>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</si>
  <si>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</si>
  <si>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</si>
  <si>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</si>
  <si>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</si>
  <si>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</si>
  <si>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</si>
  <si>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</si>
  <si>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</si>
  <si>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</si>
  <si>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</si>
  <si>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</si>
  <si>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</si>
  <si>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</si>
  <si>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</si>
  <si>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</si>
  <si>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</si>
  <si>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</si>
  <si>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</si>
  <si>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</si>
  <si>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</si>
  <si>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</si>
  <si>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</si>
  <si>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</si>
  <si>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</si>
  <si>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</si>
  <si>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</si>
  <si>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</si>
  <si>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</si>
  <si>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</si>
  <si>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</si>
  <si>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</si>
  <si>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</si>
  <si>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</si>
  <si>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</si>
  <si>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</si>
  <si>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</si>
  <si>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</si>
  <si>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</si>
  <si>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</si>
  <si>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</si>
  <si>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</si>
  <si>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</si>
  <si>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</si>
  <si>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</si>
  <si>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</si>
  <si>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</si>
  <si>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</si>
  <si>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</si>
  <si>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</si>
  <si>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</si>
  <si>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</si>
  <si>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</si>
  <si>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</si>
  <si>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</si>
  <si>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</si>
  <si>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</si>
  <si>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</si>
  <si>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</si>
  <si>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</si>
  <si>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</si>
  <si>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</si>
  <si>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</si>
  <si>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</si>
  <si>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</si>
  <si>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</si>
  <si>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</si>
  <si>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</si>
  <si>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</si>
  <si>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</si>
  <si>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</si>
  <si>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</si>
  <si>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</si>
  <si>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</si>
  <si>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</si>
  <si>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</si>
  <si>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</si>
  <si>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</si>
  <si>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</si>
  <si>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</si>
  <si>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</si>
  <si>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</si>
  <si>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</si>
  <si>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</si>
  <si>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</si>
  <si>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</si>
  <si>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</si>
  <si>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</si>
  <si>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</si>
  <si>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</si>
  <si>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</si>
  <si>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</si>
  <si>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</si>
  <si>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</si>
  <si>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</si>
  <si>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</si>
  <si>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</si>
  <si>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</si>
  <si>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</si>
  <si>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</si>
  <si>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</si>
  <si>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</si>
  <si>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</si>
  <si>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</si>
  <si>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</si>
  <si>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</si>
  <si>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</si>
  <si>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</si>
  <si>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</si>
  <si>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</si>
  <si>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</si>
  <si>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</si>
  <si>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</si>
  <si>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</si>
  <si>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</si>
  <si>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</si>
  <si>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</si>
  <si>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</si>
  <si>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</si>
  <si>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</si>
  <si>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</si>
  <si>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</si>
  <si>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</si>
  <si>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</si>
  <si>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</si>
  <si>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</si>
  <si>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</si>
  <si>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</si>
  <si>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</si>
  <si>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</si>
  <si>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</si>
  <si>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</si>
  <si>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</si>
  <si>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</si>
  <si>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</si>
  <si>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</si>
  <si>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</si>
  <si>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</si>
  <si>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</si>
  <si>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</si>
  <si>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</si>
  <si>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</si>
  <si>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</si>
  <si>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</si>
  <si>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</si>
  <si>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</si>
  <si>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</si>
  <si>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</si>
  <si>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</si>
  <si>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</si>
  <si>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</si>
  <si>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</si>
  <si>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</si>
  <si>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</si>
  <si>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</si>
  <si>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</si>
  <si>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</si>
  <si>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</si>
  <si>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</si>
  <si>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</si>
  <si>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</si>
  <si>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</si>
  <si>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</si>
  <si>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</si>
  <si>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</si>
  <si>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</si>
  <si>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</si>
  <si>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</si>
  <si>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</si>
  <si>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</si>
  <si>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</si>
  <si>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</si>
  <si>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</si>
  <si>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</si>
  <si>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</si>
  <si>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</si>
  <si>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</si>
  <si>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</si>
  <si>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</si>
  <si>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</si>
  <si>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</si>
  <si>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</si>
  <si>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</si>
  <si>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</si>
  <si>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</si>
  <si>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</si>
  <si>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</si>
  <si>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</si>
  <si>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</si>
  <si>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</si>
  <si>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</si>
  <si>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</si>
  <si>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</si>
  <si>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</si>
  <si>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</si>
  <si>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</si>
  <si>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</si>
  <si>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</si>
  <si>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</si>
  <si>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</si>
  <si>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</si>
  <si>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</si>
  <si>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</si>
  <si>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</si>
  <si>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</si>
  <si>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</si>
  <si>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</si>
  <si>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</si>
  <si>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</si>
  <si>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</si>
  <si>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</si>
  <si>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</si>
  <si>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</si>
  <si>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</si>
  <si>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</si>
  <si>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</si>
  <si>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</si>
  <si>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</si>
  <si>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</si>
  <si>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</si>
  <si>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</si>
  <si>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</si>
  <si>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</si>
  <si>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</si>
  <si>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</si>
  <si>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</si>
  <si>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</si>
  <si>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</si>
  <si>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</si>
  <si>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</si>
  <si>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</si>
  <si>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</si>
  <si>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</si>
  <si>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</si>
  <si>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</si>
  <si>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</si>
  <si>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</si>
  <si>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</si>
  <si>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</si>
  <si>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</si>
  <si>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</si>
  <si>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</si>
  <si>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</si>
  <si>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</si>
  <si>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</si>
  <si>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</si>
  <si>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</si>
  <si>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</si>
  <si>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</si>
  <si>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</si>
  <si>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</si>
  <si>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</si>
  <si>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</si>
  <si>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</si>
  <si>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</si>
  <si>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</si>
  <si>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</si>
  <si>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</si>
  <si>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</si>
  <si>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</si>
  <si>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</si>
  <si>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</si>
  <si>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</si>
  <si>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</si>
  <si>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</si>
  <si>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</si>
  <si>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</si>
  <si>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</si>
  <si>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</si>
  <si>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</si>
  <si>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</si>
  <si>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</si>
  <si>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</si>
  <si>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</si>
  <si>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</si>
  <si>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</si>
  <si>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</si>
  <si>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</si>
  <si>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</si>
  <si>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</si>
  <si>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</si>
  <si>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</si>
  <si>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</si>
  <si>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</si>
  <si>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</si>
  <si>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</si>
  <si>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</si>
  <si>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</si>
  <si>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</si>
  <si>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</si>
  <si>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</si>
  <si>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</si>
  <si>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</si>
  <si>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</si>
  <si>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</si>
  <si>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</si>
  <si>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</si>
  <si>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</si>
  <si>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</si>
  <si>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</si>
  <si>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</si>
  <si>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</si>
  <si>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</si>
  <si>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</si>
  <si>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</si>
  <si>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</si>
  <si>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</si>
  <si>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</si>
  <si>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</si>
  <si>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</si>
  <si>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</si>
  <si>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</si>
  <si>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</si>
  <si>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</si>
  <si>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</si>
  <si>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</si>
  <si>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</si>
  <si>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</si>
  <si>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</si>
  <si>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</si>
  <si>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</si>
  <si>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</si>
  <si>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</si>
  <si>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</si>
  <si>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</si>
  <si>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</si>
  <si>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</si>
  <si>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</si>
  <si>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</si>
  <si>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</si>
  <si>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</si>
  <si>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</si>
  <si>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</si>
  <si>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</si>
  <si>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</si>
  <si>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</si>
  <si>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</si>
  <si>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</si>
  <si>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</si>
  <si>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</si>
  <si>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</si>
  <si>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</si>
  <si>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</si>
  <si>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</si>
  <si>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</si>
  <si>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</si>
  <si>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</si>
  <si>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</si>
  <si>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</si>
  <si>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</si>
  <si>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</si>
  <si>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</si>
  <si>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</si>
  <si>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</si>
  <si>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</si>
  <si>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</si>
  <si>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</si>
  <si>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</si>
  <si>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</si>
  <si>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</si>
  <si>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</si>
  <si>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</si>
  <si>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</si>
  <si>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</si>
  <si>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</si>
  <si>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</si>
  <si>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</si>
  <si>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</si>
  <si>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</si>
  <si>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</si>
  <si>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</si>
  <si>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</si>
  <si>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</si>
  <si>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</si>
  <si>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</si>
  <si>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</si>
  <si>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</si>
  <si>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</si>
  <si>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</si>
  <si>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</si>
  <si>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</si>
  <si>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</si>
  <si>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</si>
  <si>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</si>
  <si>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</si>
  <si>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</si>
  <si>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</si>
  <si>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</si>
  <si>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</si>
  <si>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</si>
  <si>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</si>
  <si>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</si>
  <si>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</si>
  <si>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</si>
  <si>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</si>
  <si>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</si>
  <si>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</si>
  <si>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</si>
  <si>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</si>
  <si>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</si>
  <si>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</si>
  <si>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</si>
  <si>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</si>
  <si>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</si>
  <si>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</si>
  <si>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</si>
  <si>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</si>
  <si>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</si>
  <si>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</si>
  <si>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</si>
  <si>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</si>
  <si>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</si>
  <si>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</si>
  <si>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</si>
  <si>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</si>
  <si>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</si>
  <si>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</si>
  <si>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</si>
  <si>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</si>
  <si>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</si>
  <si>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</si>
  <si>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</si>
  <si>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</si>
  <si>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</si>
  <si>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</si>
  <si>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</si>
  <si>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</si>
  <si>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</si>
  <si>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</si>
  <si>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</si>
  <si>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</si>
  <si>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</si>
  <si>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</si>
  <si>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</si>
  <si>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</si>
  <si>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</si>
  <si>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</si>
  <si>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</si>
  <si>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</si>
  <si>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</si>
  <si>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</si>
  <si>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</si>
  <si>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</si>
  <si>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</si>
  <si>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</si>
  <si>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</si>
  <si>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</si>
  <si>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</si>
  <si>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</si>
  <si>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</si>
  <si>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</si>
  <si>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</si>
  <si>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</si>
  <si>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</si>
  <si>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</si>
  <si>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</si>
  <si>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</si>
  <si>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</si>
  <si>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</si>
  <si>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</si>
  <si>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</si>
  <si>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</si>
  <si>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</si>
  <si>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</si>
  <si>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</si>
  <si>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</si>
  <si>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</si>
  <si>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</si>
  <si>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</si>
  <si>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</si>
  <si>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</si>
  <si>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</si>
  <si>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</si>
  <si>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</si>
  <si>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</si>
  <si>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</si>
  <si>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</si>
  <si>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</si>
  <si>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</si>
  <si>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</si>
  <si>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</si>
  <si>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</si>
  <si>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</si>
  <si>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</si>
  <si>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</si>
  <si>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</si>
  <si>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</si>
  <si>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</si>
  <si>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</si>
  <si>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</si>
  <si>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</si>
  <si>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</si>
  <si>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</si>
  <si>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</si>
  <si>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</si>
  <si>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</si>
  <si>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</si>
  <si>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</si>
  <si>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</si>
  <si>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</si>
  <si>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</si>
  <si>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</si>
  <si>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</si>
  <si>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</si>
  <si>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</si>
  <si>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</si>
  <si>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</si>
  <si>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</si>
  <si>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</si>
  <si>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</si>
  <si>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</si>
  <si>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</si>
  <si>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</si>
  <si>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</si>
  <si>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</si>
  <si>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</si>
  <si>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</si>
  <si>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</si>
  <si>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</si>
  <si>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</si>
  <si>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</si>
  <si>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</si>
  <si>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</si>
  <si>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</si>
  <si>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</si>
  <si>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</si>
  <si>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</si>
  <si>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</si>
  <si>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</si>
  <si>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</si>
  <si>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</si>
  <si>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</si>
  <si>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</si>
  <si>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</si>
  <si>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</si>
  <si>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</si>
  <si>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</si>
  <si>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</si>
  <si>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</si>
  <si>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</si>
  <si>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</si>
  <si>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</si>
  <si>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</si>
  <si>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</si>
  <si>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</si>
  <si>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</si>
  <si>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</si>
  <si>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</si>
  <si>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</si>
  <si>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</si>
  <si>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</si>
  <si>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</si>
  <si>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</si>
  <si>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</si>
  <si>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</si>
  <si>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</si>
  <si>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</si>
  <si>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</si>
  <si>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</si>
  <si>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</si>
  <si>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</si>
  <si>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</si>
  <si>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</si>
  <si>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</si>
  <si>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</si>
  <si>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</si>
  <si>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</si>
  <si>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</si>
  <si>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</si>
  <si>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</si>
  <si>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</si>
  <si>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</si>
  <si>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</si>
  <si>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</si>
  <si>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</si>
  <si>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</si>
  <si>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</si>
  <si>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</si>
  <si>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</si>
  <si>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</si>
  <si>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</si>
  <si>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</si>
  <si>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</si>
  <si>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</si>
  <si>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</si>
  <si>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</si>
  <si>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</si>
  <si>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</si>
  <si>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</si>
  <si>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</si>
  <si>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</si>
  <si>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</si>
  <si>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</si>
  <si>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</si>
  <si>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</si>
  <si>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</si>
  <si>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</si>
  <si>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</si>
  <si>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</si>
  <si>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</si>
  <si>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</si>
  <si>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</si>
  <si>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</si>
  <si>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</si>
  <si>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</si>
  <si>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</si>
  <si>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</si>
  <si>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</si>
  <si>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</si>
  <si>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</si>
  <si>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</si>
  <si>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</si>
  <si>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</si>
  <si>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</si>
  <si>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</si>
  <si>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</si>
  <si>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</si>
  <si>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</si>
  <si>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</si>
  <si>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</si>
  <si>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</si>
  <si>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</si>
  <si>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</si>
  <si>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</si>
  <si>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</si>
  <si>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</si>
  <si>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</si>
  <si>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</si>
  <si>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</si>
  <si>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</si>
  <si>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</si>
  <si>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</si>
  <si>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</si>
  <si>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</si>
  <si>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</si>
  <si>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</si>
  <si>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</si>
  <si>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</si>
  <si>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</si>
  <si>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</si>
  <si>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</si>
  <si>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</si>
  <si>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</si>
  <si>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</si>
  <si>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</si>
  <si>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</si>
  <si>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</si>
  <si>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</si>
  <si>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</si>
  <si>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</si>
  <si>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</si>
  <si>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</si>
  <si>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</si>
  <si>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</si>
  <si>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</si>
  <si>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</si>
  <si>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</si>
  <si>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</si>
  <si>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</si>
  <si>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</si>
  <si>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</si>
  <si>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</si>
  <si>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</si>
  <si>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</si>
  <si>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</si>
  <si>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</si>
  <si>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</si>
  <si>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</si>
  <si>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</si>
  <si>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</si>
  <si>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</si>
  <si>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</si>
  <si>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</si>
  <si>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</si>
  <si>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</si>
  <si>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</si>
  <si>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</si>
  <si>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</si>
  <si>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</si>
  <si>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</si>
  <si>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</si>
  <si>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</si>
  <si>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</si>
  <si>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</si>
  <si>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</si>
  <si>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</si>
  <si>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</si>
  <si>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</si>
  <si>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</si>
  <si>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</si>
  <si>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</si>
  <si>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</si>
  <si>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</si>
  <si>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</si>
  <si>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</si>
  <si>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</si>
  <si>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</si>
  <si>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</si>
  <si>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</si>
  <si>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</si>
  <si>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</si>
  <si>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</si>
  <si>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</si>
  <si>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</si>
  <si>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</si>
  <si>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</si>
  <si>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</si>
  <si>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</si>
  <si>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</si>
  <si>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</si>
  <si>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</si>
  <si>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</si>
  <si>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</si>
  <si>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</si>
  <si>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</si>
  <si>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</si>
  <si>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</si>
  <si>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</si>
  <si>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</si>
  <si>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</si>
  <si>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</si>
  <si>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</si>
  <si>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</si>
  <si>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</si>
  <si>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</si>
  <si>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</si>
  <si>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</si>
  <si>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</si>
  <si>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</si>
  <si>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</si>
  <si>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</si>
  <si>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</si>
  <si>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</si>
  <si>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</si>
  <si>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</si>
  <si>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</si>
  <si>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</si>
  <si>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</si>
  <si>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</si>
  <si>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</si>
  <si>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</si>
  <si>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</si>
  <si>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</si>
  <si>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</si>
  <si>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</si>
  <si>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</si>
  <si>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</si>
  <si>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</si>
  <si>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</si>
  <si>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</si>
  <si>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</si>
  <si>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</si>
  <si>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</si>
  <si>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</si>
  <si>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</si>
  <si>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</si>
  <si>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</si>
  <si>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</si>
  <si>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</si>
  <si>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</si>
  <si>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</si>
  <si>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</si>
  <si>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</si>
  <si>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</si>
  <si>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</si>
  <si>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</si>
  <si>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</si>
  <si>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</si>
  <si>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</si>
  <si>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</si>
  <si>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</si>
  <si>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</si>
  <si>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</si>
  <si>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</si>
  <si>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</si>
  <si>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</si>
  <si>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</si>
  <si>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</si>
  <si>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</si>
  <si>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</si>
  <si>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</si>
  <si>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</si>
  <si>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</si>
  <si>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</si>
  <si>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</si>
  <si>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</si>
  <si>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</si>
  <si>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</si>
  <si>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</si>
  <si>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</si>
  <si>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</si>
  <si>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</si>
  <si>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</si>
  <si>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</si>
  <si>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</si>
  <si>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</si>
  <si>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</si>
  <si>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</si>
  <si>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</si>
  <si>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</si>
  <si>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</si>
  <si>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</si>
  <si>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</si>
  <si>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</si>
  <si>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</si>
  <si>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</si>
  <si>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</si>
  <si>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</si>
  <si>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</si>
  <si>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</si>
  <si>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</si>
  <si>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</si>
  <si>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</si>
  <si>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</si>
  <si>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</si>
  <si>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</si>
  <si>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</si>
  <si>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</si>
  <si>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</si>
  <si>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</si>
  <si>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</si>
  <si>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</si>
  <si>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</si>
  <si>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</si>
  <si>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</si>
  <si>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</si>
  <si>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</si>
  <si>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</si>
  <si>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</si>
  <si>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</si>
  <si>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</si>
  <si>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</si>
  <si>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</si>
  <si>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</si>
  <si>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</si>
  <si>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</si>
  <si>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</si>
  <si>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</si>
  <si>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</si>
  <si>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</si>
  <si>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</si>
  <si>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</si>
  <si>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</si>
  <si>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</si>
  <si>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</si>
  <si>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</si>
  <si>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</si>
  <si>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</si>
  <si>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</si>
  <si>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</si>
  <si>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</si>
  <si>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</si>
  <si>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</si>
  <si>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</si>
  <si>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</si>
  <si>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</si>
  <si>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</si>
  <si>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</si>
  <si>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</si>
  <si>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</si>
  <si>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</si>
  <si>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</si>
  <si>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</si>
  <si>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</si>
  <si>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</si>
  <si>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</si>
  <si>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</si>
  <si>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</si>
  <si>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</si>
  <si>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</si>
  <si>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</si>
  <si>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</si>
  <si>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</si>
  <si>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</si>
  <si>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</si>
  <si>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</si>
  <si>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</si>
  <si>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</si>
  <si>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</si>
  <si>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</si>
  <si>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</si>
  <si>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</si>
  <si>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</si>
  <si>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</si>
  <si>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</si>
  <si>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</si>
  <si>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</si>
  <si>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</si>
  <si>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</si>
  <si>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</si>
  <si>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</si>
  <si>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</si>
  <si>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</si>
  <si>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</si>
  <si>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</si>
  <si>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</si>
  <si>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</si>
  <si>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</si>
  <si>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</si>
  <si>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</si>
  <si>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</si>
  <si>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</si>
  <si>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</si>
  <si>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</si>
  <si>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</si>
  <si>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</si>
  <si>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</si>
  <si>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</si>
  <si>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</si>
  <si>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</si>
  <si>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</si>
  <si>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</si>
  <si>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</si>
  <si>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</si>
  <si>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</si>
  <si>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</si>
  <si>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</si>
  <si>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</si>
  <si>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</si>
  <si>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</si>
  <si>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</si>
  <si>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</si>
  <si>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</si>
  <si>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</si>
  <si>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</si>
  <si>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</si>
  <si>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</si>
  <si>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</si>
  <si>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</si>
  <si>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</si>
  <si>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</si>
  <si>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</si>
  <si>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</si>
  <si>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</si>
  <si>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</si>
  <si>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</si>
  <si>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</si>
  <si>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</si>
  <si>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</si>
  <si>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</si>
  <si>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</si>
  <si>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</si>
  <si>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</si>
  <si>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</si>
  <si>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</si>
  <si>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</si>
  <si>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</si>
  <si>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</si>
  <si>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</si>
  <si>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</si>
  <si>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</si>
  <si>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</si>
  <si>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</si>
  <si>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</si>
  <si>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</si>
  <si>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</si>
  <si>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</si>
  <si>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</si>
  <si>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</si>
  <si>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</si>
  <si>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</si>
  <si>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</si>
  <si>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</si>
  <si>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</si>
  <si>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</si>
  <si>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</si>
  <si>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</si>
  <si>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</si>
  <si>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</si>
  <si>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</si>
  <si>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</si>
  <si>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</si>
  <si>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</si>
  <si>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</si>
  <si>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</si>
  <si>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</si>
  <si>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</si>
  <si>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</si>
  <si>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</si>
  <si>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</si>
  <si>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</si>
  <si>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</si>
  <si>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</si>
  <si>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</si>
  <si>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</si>
  <si>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</si>
  <si>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</si>
  <si>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</si>
  <si>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</si>
  <si>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</si>
  <si>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</si>
  <si>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</si>
  <si>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</si>
  <si>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</si>
  <si>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</si>
  <si>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</si>
  <si>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</si>
  <si>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</si>
  <si>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</si>
  <si>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</si>
  <si>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</si>
  <si>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</si>
  <si>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</si>
  <si>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</si>
  <si>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</si>
  <si>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</si>
  <si>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</si>
  <si>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</si>
  <si>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</si>
  <si>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</si>
  <si>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</si>
  <si>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</si>
  <si>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</si>
  <si>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</si>
  <si>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</si>
  <si>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</si>
  <si>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</si>
  <si>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</si>
  <si>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</si>
  <si>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</si>
  <si>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</si>
  <si>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</si>
  <si>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</si>
  <si>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</si>
  <si>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</si>
  <si>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</si>
  <si>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</si>
  <si>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</si>
  <si>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</si>
  <si>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</si>
  <si>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</si>
  <si>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</si>
  <si>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</si>
  <si>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</si>
  <si>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</si>
  <si>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</si>
  <si>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</si>
  <si>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</si>
  <si>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</si>
  <si>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</si>
  <si>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</si>
  <si>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</si>
  <si>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</si>
  <si>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</si>
  <si>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</si>
  <si>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</si>
  <si>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</si>
  <si>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</si>
  <si>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</si>
  <si>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</si>
  <si>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</si>
  <si>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</si>
  <si>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</si>
  <si>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</si>
  <si>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</si>
  <si>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</si>
  <si>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</si>
  <si>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</si>
  <si>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</si>
  <si>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</si>
  <si>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</si>
  <si>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</si>
  <si>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</si>
  <si>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</si>
  <si>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</si>
  <si>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</si>
  <si>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</si>
  <si>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</si>
  <si>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</si>
  <si>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</si>
  <si>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</si>
  <si>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</si>
  <si>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</si>
  <si>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</si>
  <si>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</si>
  <si>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</si>
  <si>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</si>
  <si>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</si>
  <si>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</si>
  <si>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</si>
  <si>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</si>
  <si>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</si>
  <si>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</si>
  <si>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</si>
  <si>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</si>
  <si>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</si>
  <si>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</si>
  <si>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</si>
  <si>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</si>
  <si>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</si>
  <si>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</si>
  <si>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</si>
  <si>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</si>
  <si>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</si>
  <si>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</si>
  <si>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</si>
  <si>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</si>
  <si>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</si>
  <si>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</si>
  <si>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</si>
  <si>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</si>
  <si>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</si>
  <si>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</si>
  <si>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</si>
  <si>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</si>
  <si>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</si>
  <si>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</si>
  <si>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</si>
  <si>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</si>
  <si>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</si>
  <si>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</si>
  <si>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</si>
  <si>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</si>
  <si>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</si>
  <si>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</si>
  <si>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</si>
  <si>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</si>
  <si>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</si>
  <si>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</si>
  <si>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</si>
  <si>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</si>
  <si>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</si>
  <si>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</si>
  <si>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</si>
  <si>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</si>
  <si>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</si>
  <si>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</si>
  <si>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</si>
  <si>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</si>
  <si>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</si>
  <si>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</si>
  <si>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</si>
  <si>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</si>
  <si>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</si>
  <si>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</si>
  <si>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</si>
  <si>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</si>
  <si>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</si>
  <si>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</si>
  <si>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</si>
  <si>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</si>
  <si>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</si>
  <si>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</si>
  <si>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</si>
  <si>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</si>
  <si>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</si>
  <si>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</si>
  <si>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</si>
  <si>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</si>
  <si>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</si>
  <si>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</si>
  <si>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</si>
  <si>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</si>
  <si>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</si>
  <si>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</si>
  <si>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</si>
  <si>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</si>
  <si>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</si>
  <si>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</si>
  <si>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</si>
  <si>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</si>
  <si>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</si>
  <si>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</si>
  <si>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</si>
  <si>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</si>
  <si>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</si>
  <si>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</si>
  <si>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</si>
  <si>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</si>
  <si>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</si>
  <si>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</si>
  <si>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</si>
  <si>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</si>
  <si>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</si>
  <si>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</si>
  <si>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</si>
  <si>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</si>
  <si>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</si>
  <si>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</si>
  <si>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</si>
  <si>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</si>
  <si>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</si>
  <si>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</si>
  <si>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</si>
  <si>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</si>
  <si>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</si>
  <si>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</si>
  <si>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</si>
  <si>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</si>
  <si>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</si>
  <si>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</si>
  <si>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</si>
  <si>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</si>
  <si>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</si>
  <si>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</si>
  <si>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</si>
  <si>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</si>
  <si>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</si>
  <si>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</si>
  <si>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</si>
  <si>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</si>
  <si>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</si>
  <si>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</si>
  <si>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</si>
  <si>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</si>
  <si>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</si>
  <si>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</si>
  <si>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</si>
  <si>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</si>
  <si>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</si>
  <si>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</si>
  <si>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</si>
  <si>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</si>
  <si>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</si>
  <si>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</si>
  <si>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</si>
  <si>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</si>
  <si>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</si>
  <si>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</si>
  <si>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</si>
  <si>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</si>
  <si>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</si>
  <si>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</si>
  <si>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</si>
  <si>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</si>
  <si>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</si>
  <si>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</si>
  <si>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</si>
  <si>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</si>
  <si>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</si>
  <si>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</si>
  <si>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</si>
  <si>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</si>
  <si>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</si>
  <si>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</si>
  <si>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</si>
  <si>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</si>
  <si>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</si>
  <si>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</si>
  <si>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</si>
  <si>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</si>
  <si>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</si>
  <si>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</si>
  <si>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</si>
  <si>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</si>
  <si>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</si>
  <si>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</si>
  <si>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</si>
  <si>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</si>
  <si>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</si>
  <si>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</si>
  <si>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</si>
  <si>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</si>
  <si>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</si>
  <si>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</si>
  <si>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</si>
  <si>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</si>
  <si>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</si>
  <si>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</si>
  <si>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</si>
  <si>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</si>
  <si>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</si>
  <si>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</si>
  <si>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</si>
  <si>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</si>
  <si>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</si>
  <si>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</si>
  <si>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</si>
  <si>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</si>
  <si>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</si>
  <si>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</si>
  <si>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</si>
  <si>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</si>
  <si>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</si>
  <si>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</si>
  <si>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</si>
  <si>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</si>
  <si>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</si>
  <si>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</si>
  <si>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</si>
  <si>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</si>
  <si>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</si>
  <si>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</si>
  <si>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</si>
  <si>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</si>
  <si>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</si>
  <si>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</si>
  <si>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</si>
  <si>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</si>
  <si>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</si>
  <si>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</si>
  <si>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</si>
  <si>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</si>
  <si>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</si>
  <si>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</si>
  <si>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</si>
  <si>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</si>
  <si>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</si>
  <si>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</si>
  <si>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</si>
  <si>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</si>
  <si>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</si>
  <si>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</si>
  <si>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</si>
  <si>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</si>
  <si>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</si>
  <si>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</si>
  <si>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</si>
  <si>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</si>
  <si>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</si>
  <si>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</si>
  <si>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</si>
  <si>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</si>
  <si>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</si>
  <si>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</si>
  <si>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</si>
  <si>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</si>
  <si>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</si>
  <si>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</si>
  <si>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</si>
  <si>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</si>
  <si>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</si>
  <si>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</si>
  <si>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</si>
  <si>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</si>
  <si>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</si>
  <si>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</si>
  <si>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</si>
  <si>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</si>
  <si>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</si>
  <si>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</si>
  <si>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</si>
  <si>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</si>
  <si>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</si>
  <si>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</si>
  <si>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</si>
  <si>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</si>
  <si>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</si>
  <si>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</si>
  <si>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</si>
  <si>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</si>
  <si>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</si>
  <si>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</si>
  <si>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</si>
  <si>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</si>
  <si>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</si>
  <si>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</si>
  <si>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</si>
  <si>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</si>
  <si>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</si>
  <si>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</si>
  <si>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</si>
  <si>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</si>
  <si>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</si>
  <si>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</si>
  <si>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</si>
  <si>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</si>
  <si>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</si>
  <si>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</si>
  <si>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</si>
  <si>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</si>
  <si>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</si>
  <si>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</si>
  <si>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</si>
  <si>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</si>
  <si>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</si>
  <si>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</si>
  <si>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</si>
  <si>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</si>
  <si>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</si>
  <si>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</si>
  <si>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</si>
  <si>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</si>
  <si>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</si>
  <si>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</si>
  <si>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</si>
  <si>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</si>
  <si>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</si>
  <si>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</si>
  <si>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</si>
  <si>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</si>
  <si>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</si>
  <si>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</si>
  <si>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</si>
  <si>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</si>
  <si>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</si>
  <si>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</si>
  <si>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</si>
  <si>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</si>
  <si>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</si>
  <si>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</si>
  <si>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</si>
  <si>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</si>
  <si>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</si>
  <si>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</si>
  <si>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</si>
  <si>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</si>
  <si>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</si>
  <si>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</si>
  <si>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</si>
  <si>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</si>
  <si>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</si>
  <si>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</si>
  <si>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</si>
  <si>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</si>
  <si>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</si>
  <si>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</si>
  <si>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</si>
  <si>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</si>
  <si>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</si>
  <si>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</si>
  <si>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</si>
  <si>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</si>
  <si>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</si>
  <si>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</si>
  <si>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</si>
  <si>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</si>
  <si>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</si>
  <si>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</si>
  <si>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</si>
  <si>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</si>
  <si>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</si>
  <si>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</si>
  <si>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</si>
  <si>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</si>
  <si>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</si>
  <si>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</si>
  <si>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</si>
  <si>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</si>
  <si>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</si>
  <si>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</si>
  <si>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</si>
  <si>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</si>
  <si>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</si>
  <si>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</si>
  <si>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</si>
  <si>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</si>
  <si>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</si>
  <si>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</si>
  <si>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</si>
  <si>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</si>
  <si>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</si>
  <si>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</si>
  <si>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</si>
  <si>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</si>
  <si>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</si>
  <si>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</si>
  <si>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</si>
  <si>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</si>
  <si>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</si>
  <si>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</si>
  <si>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</si>
  <si>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</si>
  <si>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</si>
  <si>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</si>
  <si>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</si>
  <si>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</si>
  <si>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</si>
  <si>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</si>
  <si>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</si>
  <si>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</si>
  <si>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</si>
  <si>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</si>
  <si>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</si>
  <si>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</si>
  <si>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</si>
  <si>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</si>
  <si>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</si>
  <si>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</si>
  <si>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</si>
  <si>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</si>
  <si>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</si>
  <si>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</si>
  <si>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</si>
  <si>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</si>
  <si>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</si>
  <si>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</si>
  <si>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</si>
  <si>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</si>
  <si>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</si>
  <si>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</si>
  <si>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</si>
  <si>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</si>
  <si>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</si>
  <si>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</si>
  <si>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</si>
  <si>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</si>
  <si>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</si>
  <si>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</si>
  <si>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</si>
  <si>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</si>
  <si>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</si>
  <si>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</si>
  <si>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</si>
  <si>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</si>
  <si>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</si>
  <si>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</si>
  <si>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</si>
  <si>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</si>
  <si>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</si>
  <si>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</si>
  <si>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</si>
  <si>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</si>
  <si>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</si>
  <si>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</si>
  <si>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</si>
  <si>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</si>
  <si>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</si>
  <si>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</si>
  <si>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</si>
  <si>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</si>
  <si>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</si>
  <si>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</si>
  <si>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</si>
  <si>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</si>
  <si>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</si>
  <si>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</si>
  <si>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</si>
  <si>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</si>
  <si>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</si>
  <si>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</si>
  <si>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</si>
  <si>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</si>
  <si>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</si>
  <si>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</si>
  <si>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</si>
  <si>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</si>
  <si>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</si>
  <si>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</si>
  <si>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</si>
  <si>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</si>
  <si>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</si>
  <si>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</si>
  <si>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</si>
  <si>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</si>
  <si>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</si>
  <si>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</si>
  <si>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</si>
  <si>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</si>
  <si>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</si>
  <si>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</si>
  <si>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</si>
  <si>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</si>
  <si>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</si>
  <si>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</si>
  <si>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</si>
  <si>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</si>
  <si>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</si>
  <si>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</si>
  <si>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</si>
  <si>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</si>
  <si>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</si>
  <si>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</si>
  <si>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</si>
  <si>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</si>
  <si>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</si>
  <si>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</si>
  <si>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</si>
  <si>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</si>
  <si>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</si>
  <si>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</si>
  <si>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</si>
  <si>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</si>
  <si>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</si>
  <si>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</si>
  <si>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</si>
  <si>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</si>
  <si>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</si>
  <si>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</si>
  <si>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</si>
  <si>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</si>
  <si>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</si>
  <si>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</si>
  <si>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</si>
  <si>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</si>
  <si>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</si>
  <si>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</si>
  <si>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</si>
  <si>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</si>
  <si>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</si>
  <si>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</si>
  <si>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</si>
  <si>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</si>
  <si>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</si>
  <si>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</si>
  <si>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</si>
  <si>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</si>
  <si>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</si>
  <si>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</si>
  <si>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</si>
  <si>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</si>
  <si>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</si>
  <si>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</si>
  <si>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</si>
  <si>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</si>
  <si>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</si>
  <si>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</si>
  <si>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</si>
  <si>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</si>
  <si>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</si>
  <si>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</si>
  <si>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</si>
  <si>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</si>
  <si>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</si>
  <si>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</si>
  <si>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</si>
  <si>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</si>
  <si>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</si>
  <si>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</si>
  <si>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</si>
  <si>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</si>
  <si>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</si>
  <si>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</si>
  <si>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</si>
  <si>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</si>
  <si>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</si>
  <si>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</si>
  <si>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</si>
  <si>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</si>
  <si>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</si>
  <si>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</si>
  <si>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</si>
  <si>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</si>
  <si>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</si>
  <si>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</si>
  <si>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</si>
  <si>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</si>
  <si>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</si>
  <si>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</si>
  <si>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</si>
  <si>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</si>
  <si>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</si>
  <si>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</si>
  <si>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</si>
  <si>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</si>
  <si>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</si>
  <si>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</si>
  <si>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</si>
  <si>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</si>
  <si>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</si>
  <si>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</si>
  <si>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</si>
  <si>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</si>
  <si>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</si>
  <si>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</si>
  <si>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</si>
  <si>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</si>
  <si>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</si>
  <si>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</si>
  <si>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</si>
  <si>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</si>
  <si>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</si>
  <si>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</si>
  <si>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</si>
  <si>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</si>
  <si>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</si>
  <si>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</si>
  <si>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</si>
  <si>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</si>
  <si>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</si>
  <si>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</si>
  <si>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</si>
  <si>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</si>
  <si>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</si>
  <si>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</si>
  <si>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</si>
  <si>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</si>
  <si>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</si>
  <si>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</si>
  <si>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</si>
  <si>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</si>
  <si>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</si>
  <si>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</si>
  <si>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</si>
  <si>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</si>
  <si>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</si>
  <si>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</si>
  <si>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</si>
  <si>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</si>
  <si>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</si>
  <si>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</si>
  <si>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</si>
  <si>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</si>
  <si>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</si>
  <si>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</si>
  <si>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</si>
  <si>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</si>
  <si>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</si>
  <si>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</si>
  <si>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</si>
  <si>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</si>
  <si>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</si>
  <si>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</si>
  <si>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</si>
  <si>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</si>
  <si>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</si>
  <si>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</si>
  <si>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</si>
  <si>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</si>
  <si>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</si>
  <si>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</si>
  <si>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</si>
  <si>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</si>
  <si>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</si>
  <si>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</si>
  <si>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</si>
  <si>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</si>
  <si>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</si>
  <si>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</si>
  <si>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</si>
  <si>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</si>
  <si>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</si>
  <si>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</si>
  <si>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</si>
  <si>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</si>
  <si>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</si>
  <si>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</si>
  <si>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</si>
  <si>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</si>
  <si>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</si>
  <si>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</si>
  <si>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</si>
  <si>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</si>
  <si>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</si>
  <si>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</si>
  <si>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</si>
  <si>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</si>
  <si>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</si>
  <si>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</si>
  <si>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</si>
  <si>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</si>
  <si>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</si>
  <si>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</si>
  <si>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</si>
  <si>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</si>
  <si>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</si>
  <si>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</si>
  <si>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</si>
  <si>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</si>
  <si>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</si>
  <si>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</si>
  <si>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</si>
  <si>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</si>
  <si>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</si>
  <si>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</si>
  <si>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</si>
  <si>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</si>
  <si>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</si>
  <si>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</si>
  <si>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</si>
  <si>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</si>
  <si>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</si>
  <si>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</si>
  <si>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</si>
  <si>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</si>
  <si>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</si>
  <si>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</si>
  <si>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</si>
  <si>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</si>
  <si>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</si>
  <si>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</si>
  <si>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</si>
  <si>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</si>
  <si>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</si>
  <si>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</si>
  <si>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</si>
  <si>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</si>
  <si>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</si>
  <si>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</si>
  <si>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</si>
  <si>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</si>
  <si>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</si>
  <si>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</si>
  <si>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</si>
  <si>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</si>
  <si>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</si>
  <si>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</si>
  <si>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</si>
  <si>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</si>
  <si>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</si>
  <si>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</si>
  <si>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</si>
  <si>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</si>
  <si>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</si>
  <si>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</si>
  <si>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</si>
  <si>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</si>
  <si>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</si>
  <si>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</si>
  <si>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</si>
  <si>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</si>
  <si>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</si>
  <si>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</si>
  <si>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</si>
  <si>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</si>
  <si>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</si>
  <si>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</si>
  <si>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</si>
  <si>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</si>
  <si>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</si>
  <si>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</si>
  <si>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</si>
  <si>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</si>
  <si>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</si>
  <si>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</si>
  <si>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</si>
  <si>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</si>
  <si>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</si>
  <si>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</si>
  <si>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</si>
  <si>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</si>
  <si>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</si>
  <si>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</si>
  <si>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</si>
  <si>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</si>
  <si>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</si>
  <si>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</si>
  <si>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</si>
  <si>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</si>
  <si>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</si>
  <si>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</si>
  <si>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</si>
  <si>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</si>
  <si>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</si>
  <si>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</si>
  <si>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</si>
  <si>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</si>
  <si>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</si>
  <si>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</si>
  <si>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</si>
  <si>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</si>
  <si>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</si>
  <si>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</si>
  <si>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</si>
  <si>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</si>
  <si>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</si>
  <si>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</si>
  <si>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</si>
  <si>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</si>
  <si>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</si>
  <si>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</si>
  <si>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</si>
  <si>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</si>
  <si>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</si>
  <si>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</si>
  <si>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</si>
  <si>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</si>
  <si>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</si>
  <si>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</si>
  <si>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</si>
  <si>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</si>
  <si>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</si>
  <si>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</si>
  <si>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</si>
  <si>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</si>
  <si>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</si>
  <si>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</si>
  <si>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</si>
  <si>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</si>
  <si>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</si>
  <si>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</si>
  <si>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</si>
  <si>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</si>
  <si>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</si>
  <si>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</si>
  <si>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</si>
  <si>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</si>
  <si>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</si>
  <si>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</si>
  <si>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</si>
  <si>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</si>
  <si>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</si>
  <si>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</si>
  <si>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</si>
  <si>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</si>
  <si>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</si>
  <si>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</si>
  <si>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</si>
  <si>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</si>
  <si>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</si>
  <si>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</si>
  <si>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</si>
  <si>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</si>
  <si>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</si>
  <si>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</si>
  <si>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</si>
  <si>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</si>
  <si>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</si>
  <si>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</si>
  <si>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</si>
  <si>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</si>
  <si>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</si>
  <si>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</si>
  <si>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</si>
  <si>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</si>
  <si>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</si>
  <si>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</si>
  <si>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</si>
  <si>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</si>
  <si>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</si>
  <si>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</si>
  <si>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</si>
  <si>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</si>
  <si>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</si>
  <si>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</si>
  <si>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</si>
  <si>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</si>
  <si>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</si>
  <si>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</si>
  <si>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</si>
  <si>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</si>
  <si>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</si>
  <si>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</si>
  <si>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</si>
  <si>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</si>
  <si>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</si>
  <si>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</si>
  <si>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</si>
  <si>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</si>
  <si>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</si>
  <si>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</si>
  <si>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</si>
  <si>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</si>
  <si>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</si>
  <si>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</si>
  <si>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</si>
  <si>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</si>
  <si>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</si>
  <si>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</si>
  <si>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</si>
  <si>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</si>
  <si>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</si>
  <si>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</si>
  <si>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</si>
  <si>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</si>
  <si>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</si>
  <si>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</si>
  <si>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</si>
  <si>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</si>
  <si>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</si>
  <si>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</si>
  <si>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</si>
  <si>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</si>
  <si>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</si>
  <si>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</si>
  <si>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</si>
  <si>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</si>
  <si>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</si>
  <si>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</si>
  <si>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</si>
  <si>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</si>
  <si>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</si>
  <si>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</si>
  <si>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</si>
  <si>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</si>
  <si>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</si>
  <si>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</si>
  <si>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</si>
  <si>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</si>
  <si>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</si>
  <si>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</si>
  <si>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</si>
  <si>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</si>
  <si>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</si>
  <si>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</si>
  <si>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</si>
  <si>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</si>
  <si>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</si>
  <si>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</si>
  <si>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</si>
  <si>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</si>
  <si>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</si>
  <si>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</si>
  <si>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</si>
  <si>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</si>
  <si>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</si>
  <si>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</si>
  <si>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</si>
  <si>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</si>
  <si>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</si>
  <si>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</si>
  <si>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</si>
  <si>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</si>
  <si>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</si>
  <si>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</si>
  <si>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</si>
  <si>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</si>
  <si>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</si>
  <si>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</si>
  <si>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</si>
  <si>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</si>
  <si>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</si>
  <si>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</si>
  <si>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</si>
  <si>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</si>
  <si>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</si>
  <si>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</si>
  <si>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</si>
  <si>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</si>
  <si>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</si>
  <si>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</si>
  <si>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</si>
  <si>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</si>
  <si>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</si>
  <si>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</si>
  <si>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</si>
  <si>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</si>
  <si>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</si>
  <si>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</si>
  <si>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</si>
  <si>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</si>
  <si>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</si>
  <si>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</si>
  <si>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</si>
  <si>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</si>
  <si>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</si>
  <si>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</si>
  <si>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</si>
  <si>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</si>
  <si>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</si>
  <si>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</si>
  <si>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</si>
  <si>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</si>
  <si>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</si>
  <si>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</si>
  <si>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</si>
  <si>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</si>
  <si>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</si>
  <si>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</si>
  <si>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</si>
  <si>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</si>
  <si>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</si>
  <si>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</si>
  <si>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</si>
  <si>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</si>
  <si>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</si>
  <si>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</si>
  <si>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</si>
  <si>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</si>
  <si>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</si>
  <si>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</si>
  <si>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</si>
  <si>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</si>
  <si>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</si>
  <si>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</si>
  <si>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</si>
  <si>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</si>
  <si>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</si>
  <si>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</si>
  <si>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</si>
  <si>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</si>
  <si>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</si>
  <si>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</si>
  <si>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</si>
  <si>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</si>
  <si>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</si>
  <si>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</si>
  <si>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</si>
  <si>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</si>
  <si>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</si>
  <si>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</si>
  <si>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</si>
  <si>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</si>
  <si>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</si>
  <si>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</si>
  <si>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</si>
  <si>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</si>
  <si>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</si>
  <si>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</si>
  <si>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</si>
  <si>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</si>
  <si>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</si>
  <si>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</si>
  <si>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</si>
  <si>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</si>
  <si>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</si>
  <si>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</si>
  <si>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</si>
  <si>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</si>
  <si>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</si>
  <si>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</si>
  <si>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</si>
  <si>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</si>
  <si>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</si>
  <si>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</si>
  <si>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</si>
  <si>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</si>
  <si>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</si>
  <si>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</si>
  <si>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</si>
  <si>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</si>
  <si>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</si>
  <si>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</si>
  <si>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</si>
  <si>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</si>
  <si>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</si>
  <si>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</si>
  <si>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</si>
  <si>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</si>
  <si>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</si>
  <si>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</si>
  <si>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</si>
  <si>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</si>
  <si>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</si>
  <si>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</si>
  <si>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</si>
  <si>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</si>
  <si>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</si>
  <si>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</si>
  <si>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</si>
  <si>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</si>
  <si>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</si>
  <si>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</si>
  <si>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</si>
  <si>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</si>
  <si>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</si>
  <si>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</si>
  <si>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</si>
  <si>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</si>
  <si>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</si>
  <si>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</si>
  <si>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</si>
  <si>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</si>
  <si>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</si>
  <si>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</si>
  <si>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</si>
  <si>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</si>
  <si>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</si>
  <si>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</si>
  <si>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</si>
  <si>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</si>
  <si>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</si>
  <si>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</si>
  <si>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</si>
  <si>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</si>
  <si>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</si>
  <si>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</si>
  <si>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</si>
  <si>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</si>
  <si>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</si>
  <si>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</si>
  <si>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</si>
  <si>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</si>
  <si>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</si>
  <si>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</si>
  <si>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</si>
  <si>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</si>
  <si>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</si>
  <si>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</si>
  <si>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</si>
  <si>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</si>
  <si>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</si>
  <si>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</si>
  <si>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</si>
  <si>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</si>
  <si>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</si>
  <si>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</si>
  <si>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</si>
  <si>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</si>
  <si>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</si>
  <si>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</si>
  <si>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</si>
  <si>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</si>
  <si>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</si>
  <si>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</si>
  <si>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</si>
  <si>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</si>
  <si>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</si>
  <si>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</si>
  <si>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</si>
  <si>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</si>
  <si>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</si>
  <si>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</si>
  <si>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</si>
  <si>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</si>
  <si>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</si>
  <si>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</si>
  <si>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</si>
  <si>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</si>
  <si>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</si>
  <si>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</si>
  <si>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</si>
  <si>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</si>
  <si>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</si>
  <si>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</si>
  <si>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</si>
  <si>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</si>
  <si>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</si>
  <si>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</si>
  <si>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</si>
  <si>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</si>
  <si>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</si>
  <si>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</si>
  <si>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</si>
  <si>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</si>
  <si>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</si>
  <si>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</si>
  <si>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</si>
  <si>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</si>
  <si>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</si>
  <si>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</si>
  <si>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</si>
  <si>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</si>
  <si>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</si>
  <si>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</si>
  <si>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</si>
  <si>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</si>
  <si>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</si>
  <si>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</si>
  <si>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</si>
  <si>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</si>
  <si>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</si>
  <si>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</si>
  <si>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</si>
  <si>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</si>
  <si>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</si>
  <si>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</si>
  <si>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</si>
  <si>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</si>
  <si>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</si>
  <si>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</si>
  <si>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</si>
  <si>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</si>
  <si>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</si>
  <si>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</si>
  <si>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</si>
  <si>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</si>
  <si>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</si>
  <si>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</si>
  <si>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</si>
  <si>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</si>
  <si>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</si>
  <si>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</si>
  <si>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</si>
  <si>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</si>
  <si>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</si>
  <si>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</si>
  <si>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</si>
  <si>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</si>
  <si>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</si>
  <si>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</si>
  <si>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</si>
  <si>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</si>
  <si>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</si>
  <si>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</si>
  <si>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</si>
  <si>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</si>
  <si>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</si>
  <si>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</si>
  <si>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</si>
  <si>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</si>
  <si>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</si>
  <si>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</si>
  <si>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</si>
  <si>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</si>
  <si>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</si>
  <si>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</si>
  <si>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</si>
  <si>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</si>
  <si>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</si>
  <si>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</si>
  <si>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</si>
  <si>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</si>
  <si>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</si>
  <si>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</si>
  <si>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</si>
  <si>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</si>
  <si>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</si>
  <si>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</si>
  <si>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</si>
  <si>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</si>
  <si>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</si>
  <si>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</si>
  <si>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</si>
  <si>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</si>
  <si>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</si>
  <si>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</si>
  <si>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</si>
  <si>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</si>
  <si>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</si>
  <si>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</si>
  <si>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</si>
  <si>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</si>
  <si>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</si>
  <si>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</si>
  <si>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</si>
  <si>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</si>
  <si>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</si>
  <si>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</si>
  <si>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</si>
  <si>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</si>
  <si>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</si>
  <si>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</si>
  <si>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</si>
  <si>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</si>
  <si>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</si>
  <si>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</si>
  <si>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</si>
  <si>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</si>
  <si>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</si>
  <si>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</si>
  <si>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</si>
  <si>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</si>
  <si>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</si>
  <si>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</si>
  <si>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</si>
  <si>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</si>
  <si>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</si>
  <si>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</si>
  <si>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</si>
  <si>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</si>
  <si>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</si>
  <si>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</si>
  <si>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</si>
  <si>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</si>
  <si>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</si>
  <si>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</si>
  <si>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</si>
  <si>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</si>
  <si>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</si>
  <si>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</si>
  <si>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</si>
  <si>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</si>
  <si>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</si>
  <si>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</si>
  <si>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</si>
  <si>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</si>
  <si>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</si>
  <si>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</si>
  <si>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</si>
  <si>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</si>
  <si>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</si>
  <si>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</si>
  <si>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</si>
  <si>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</si>
  <si>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</si>
  <si>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</si>
  <si>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</si>
  <si>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</si>
  <si>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</si>
  <si>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</si>
  <si>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</si>
  <si>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</si>
  <si>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</si>
  <si>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</si>
  <si>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</si>
  <si>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</si>
  <si>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</si>
  <si>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</si>
  <si>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</si>
  <si>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</si>
  <si>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</si>
  <si>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</si>
  <si>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</si>
  <si>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</si>
  <si>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</si>
  <si>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</si>
  <si>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</si>
  <si>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</si>
  <si>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</si>
  <si>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</si>
  <si>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</si>
  <si>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</si>
  <si>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</si>
  <si>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</si>
  <si>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</si>
  <si>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</si>
  <si>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</si>
  <si>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</si>
  <si>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</si>
  <si>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</si>
  <si>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</si>
  <si>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</si>
  <si>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</si>
  <si>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</si>
  <si>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</si>
  <si>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</si>
  <si>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</si>
  <si>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</si>
  <si>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</si>
  <si>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</si>
  <si>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</si>
  <si>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</si>
  <si>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</si>
  <si>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</si>
  <si>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</si>
  <si>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</si>
  <si>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</si>
  <si>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</si>
  <si>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</si>
  <si>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</si>
  <si>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</si>
  <si>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</si>
  <si>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</si>
  <si>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</si>
  <si>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</si>
  <si>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</si>
  <si>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</si>
  <si>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</si>
  <si>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</si>
  <si>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</si>
  <si>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</si>
  <si>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</si>
  <si>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</si>
  <si>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</si>
  <si>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</si>
  <si>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</si>
  <si>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</si>
  <si>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</si>
  <si>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</si>
  <si>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</si>
  <si>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</si>
  <si>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</si>
  <si>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</si>
  <si>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</si>
  <si>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</si>
  <si>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</si>
  <si>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</si>
  <si>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</si>
  <si>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</si>
  <si>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</si>
  <si>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</si>
  <si>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</si>
  <si>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</si>
  <si>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</si>
  <si>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</si>
  <si>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</si>
  <si>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</si>
  <si>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</si>
  <si>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</si>
  <si>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</si>
  <si>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</si>
  <si>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</si>
  <si>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</si>
  <si>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</si>
  <si>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</si>
  <si>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</si>
  <si>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</si>
  <si>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</si>
  <si>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</si>
  <si>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</si>
  <si>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</si>
  <si>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</si>
  <si>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</si>
  <si>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</si>
  <si>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</si>
  <si>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</si>
  <si>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</si>
  <si>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</si>
  <si>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</si>
  <si>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</si>
  <si>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</si>
  <si>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</si>
  <si>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</si>
  <si>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</si>
  <si>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</si>
  <si>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</si>
  <si>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</si>
  <si>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</si>
  <si>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</si>
  <si>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</si>
  <si>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</si>
  <si>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</si>
  <si>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</si>
  <si>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</si>
  <si>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</si>
  <si>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</si>
  <si>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</si>
  <si>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</si>
  <si>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</si>
  <si>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</si>
  <si>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</si>
  <si>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</si>
  <si>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</si>
  <si>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</si>
  <si>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</si>
  <si>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</si>
  <si>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</si>
  <si>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</si>
  <si>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</si>
  <si>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</si>
  <si>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</si>
  <si>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</si>
  <si>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</si>
  <si>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</si>
  <si>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</si>
  <si>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</si>
  <si>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</si>
  <si>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</si>
  <si>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</si>
  <si>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</si>
  <si>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</si>
  <si>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</si>
  <si>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</si>
  <si>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</si>
  <si>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</si>
  <si>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</si>
  <si>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</si>
  <si>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</si>
  <si>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</si>
  <si>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</si>
  <si>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</si>
  <si>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</si>
  <si>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</si>
  <si>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</si>
  <si>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</si>
  <si>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</si>
  <si>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</si>
  <si>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</si>
  <si>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</si>
  <si>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</si>
  <si>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</si>
  <si>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</si>
  <si>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</si>
  <si>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</si>
  <si>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</si>
  <si>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</si>
  <si>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</si>
  <si>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</si>
  <si>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</si>
  <si>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</si>
  <si>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</si>
  <si>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</si>
  <si>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</si>
  <si>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</si>
  <si>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</si>
  <si>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</si>
  <si>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</si>
  <si>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</si>
  <si>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</si>
  <si>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</si>
  <si>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</si>
  <si>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</si>
  <si>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</si>
  <si>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</si>
  <si>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</si>
  <si>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</si>
  <si>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</si>
  <si>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</si>
  <si>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</si>
  <si>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</si>
  <si>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</si>
  <si>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</si>
  <si>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</si>
  <si>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</si>
  <si>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</si>
  <si>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</si>
  <si>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</si>
  <si>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</si>
  <si>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</si>
  <si>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</si>
  <si>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</si>
  <si>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</si>
  <si>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</si>
  <si>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</si>
  <si>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</si>
  <si>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</si>
  <si>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</si>
  <si>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</si>
  <si>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</si>
  <si>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</si>
  <si>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</si>
  <si>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</si>
  <si>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</si>
  <si>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</si>
  <si>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</si>
  <si>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</si>
  <si>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</si>
  <si>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</si>
  <si>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</si>
  <si>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</si>
  <si>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</si>
  <si>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</si>
  <si>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</si>
  <si>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</si>
  <si>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</si>
  <si>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</si>
  <si>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</si>
  <si>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</si>
  <si>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</si>
  <si>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</si>
  <si>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</si>
  <si>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</si>
  <si>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</si>
  <si>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</si>
  <si>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</si>
  <si>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</si>
  <si>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</si>
  <si>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</si>
  <si>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</si>
  <si>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</si>
  <si>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</si>
  <si>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</si>
  <si>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</si>
  <si>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</si>
  <si>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</si>
  <si>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</si>
  <si>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</si>
  <si>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</si>
  <si>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</si>
  <si>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</si>
  <si>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</si>
  <si>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</si>
  <si>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</si>
  <si>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</si>
  <si>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</si>
  <si>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</si>
  <si>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</si>
  <si>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</si>
  <si>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</si>
  <si>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</si>
  <si>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</si>
  <si>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</si>
  <si>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</si>
  <si>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</si>
  <si>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</si>
  <si>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</si>
  <si>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</si>
  <si>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</si>
  <si>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</si>
  <si>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</si>
  <si>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</si>
  <si>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</si>
  <si>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</si>
  <si>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</si>
  <si>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</si>
  <si>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</si>
  <si>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</si>
  <si>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</si>
  <si>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</si>
  <si>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</si>
  <si>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</si>
  <si>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</si>
  <si>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</si>
  <si>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</si>
  <si>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</si>
  <si>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</si>
  <si>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</si>
  <si>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</si>
  <si>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</si>
  <si>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</si>
  <si>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</si>
  <si>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</si>
  <si>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</si>
  <si>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</si>
  <si>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</si>
  <si>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</si>
  <si>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</si>
  <si>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</si>
  <si>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</si>
  <si>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</si>
  <si>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</si>
  <si>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</si>
  <si>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</si>
  <si>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</si>
  <si>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</si>
  <si>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</si>
  <si>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</si>
  <si>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</si>
  <si>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</si>
  <si>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</si>
  <si>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</si>
  <si>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</si>
  <si>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</si>
  <si>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</si>
  <si>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</si>
  <si>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</si>
  <si>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</si>
  <si>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</si>
  <si>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</si>
  <si>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</si>
  <si>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</si>
  <si>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</si>
  <si>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</si>
  <si>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</si>
  <si>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</si>
  <si>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</si>
  <si>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</si>
  <si>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</si>
  <si>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</si>
  <si>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</si>
  <si>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</si>
  <si>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</si>
  <si>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</si>
  <si>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</si>
  <si>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</si>
  <si>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</si>
  <si>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</si>
  <si>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</si>
  <si>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</si>
  <si>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</si>
  <si>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</si>
  <si>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</si>
  <si>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</si>
  <si>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</si>
  <si>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</si>
  <si>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</si>
  <si>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</si>
  <si>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</si>
  <si>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</si>
  <si>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</si>
  <si>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</si>
  <si>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</si>
  <si>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</si>
  <si>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</si>
  <si>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</si>
  <si>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</si>
  <si>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</si>
  <si>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</si>
  <si>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</si>
  <si>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</si>
  <si>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</si>
  <si>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</si>
  <si>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</si>
  <si>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</si>
  <si>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</si>
  <si>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</si>
  <si>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</si>
  <si>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</si>
  <si>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</si>
  <si>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</si>
  <si>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</si>
  <si>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</si>
  <si>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</si>
  <si>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</si>
  <si>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</si>
  <si>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</si>
  <si>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</si>
  <si>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</si>
  <si>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</si>
  <si>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</si>
  <si>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</si>
  <si>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</si>
  <si>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</si>
  <si>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</si>
  <si>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</si>
  <si>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</si>
  <si>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</si>
  <si>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</si>
  <si>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</si>
  <si>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</si>
  <si>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</si>
  <si>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</si>
  <si>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</si>
  <si>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</si>
  <si>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</si>
  <si>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</si>
  <si>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</si>
  <si>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</si>
  <si>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</si>
  <si>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</si>
  <si>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</si>
  <si>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</si>
  <si>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</si>
  <si>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</si>
  <si>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</si>
  <si>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</si>
  <si>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</si>
  <si>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</si>
  <si>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</si>
  <si>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</si>
  <si>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</si>
  <si>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</si>
  <si>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</si>
  <si>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</si>
  <si>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</si>
  <si>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</si>
  <si>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</si>
  <si>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</si>
  <si>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</si>
  <si>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</si>
  <si>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</si>
  <si>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</si>
  <si>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</si>
  <si>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</si>
  <si>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</si>
  <si>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</si>
  <si>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</si>
  <si>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</si>
  <si>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</si>
  <si>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</si>
  <si>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</si>
  <si>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</si>
  <si>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</si>
  <si>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</si>
  <si>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</si>
  <si>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</si>
  <si>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</si>
  <si>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</si>
  <si>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</si>
  <si>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</si>
  <si>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</si>
  <si>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</si>
  <si>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</si>
  <si>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</si>
  <si>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</si>
  <si>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</si>
  <si>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</si>
  <si>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</si>
  <si>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</si>
  <si>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</si>
  <si>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</si>
  <si>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</si>
  <si>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</si>
  <si>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</si>
  <si>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</si>
  <si>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</si>
  <si>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</si>
  <si>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</si>
  <si>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</si>
  <si>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</si>
  <si>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</si>
  <si>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</si>
  <si>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</si>
  <si>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</si>
  <si>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</si>
  <si>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</si>
  <si>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</si>
  <si>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</si>
  <si>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</si>
  <si>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</si>
  <si>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</si>
  <si>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</si>
  <si>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</si>
  <si>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</si>
  <si>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</si>
  <si>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</si>
  <si>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</si>
  <si>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</si>
  <si>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</si>
  <si>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</si>
  <si>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</si>
  <si>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</si>
  <si>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</si>
  <si>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</si>
  <si>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</si>
  <si>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</si>
  <si>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</si>
  <si>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</si>
  <si>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</si>
  <si>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</si>
  <si>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</si>
  <si>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</si>
  <si>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</si>
  <si>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</si>
  <si>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</si>
  <si>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</si>
  <si>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</si>
  <si>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</si>
  <si>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</si>
  <si>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</si>
  <si>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</si>
  <si>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</si>
  <si>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</si>
  <si>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</si>
  <si>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</si>
  <si>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</si>
  <si>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</si>
  <si>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</si>
  <si>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</si>
  <si>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</si>
  <si>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</si>
  <si>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</si>
  <si>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</si>
  <si>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</si>
  <si>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</si>
  <si>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</si>
  <si>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</si>
  <si>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</si>
  <si>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</si>
  <si>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</si>
  <si>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</si>
  <si>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</si>
  <si>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</si>
  <si>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</si>
  <si>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</si>
  <si>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</si>
  <si>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</si>
  <si>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</si>
  <si>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</si>
  <si>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</si>
  <si>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</si>
  <si>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</si>
  <si>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</si>
  <si>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</si>
  <si>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</si>
  <si>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</si>
  <si>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</si>
  <si>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</si>
  <si>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</si>
  <si>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</si>
  <si>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</si>
  <si>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</si>
  <si>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</si>
  <si>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</si>
  <si>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</si>
  <si>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</si>
  <si>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</si>
  <si>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</si>
  <si>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</si>
  <si>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</si>
  <si>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</si>
  <si>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</si>
  <si>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</si>
  <si>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</si>
  <si>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</si>
  <si>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</si>
  <si>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</si>
  <si>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</si>
  <si>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</si>
  <si>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</si>
  <si>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</si>
  <si>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</si>
  <si>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</si>
  <si>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</si>
  <si>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</si>
  <si>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</si>
  <si>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</si>
  <si>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</si>
  <si>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</si>
  <si>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</si>
  <si>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</si>
  <si>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</si>
  <si>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</si>
  <si>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</si>
  <si>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</si>
  <si>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</si>
  <si>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</si>
  <si>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</si>
  <si>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</si>
  <si>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</si>
  <si>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</si>
  <si>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</si>
  <si>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</si>
  <si>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</si>
  <si>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</si>
  <si>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</si>
  <si>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</si>
  <si>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</si>
  <si>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</si>
  <si>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</si>
  <si>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</si>
  <si>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</si>
  <si>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</si>
  <si>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</si>
  <si>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</si>
  <si>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</si>
  <si>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</si>
  <si>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</si>
  <si>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</si>
  <si>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</si>
  <si>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</si>
  <si>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</si>
  <si>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</si>
  <si>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</si>
  <si>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</si>
  <si>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</si>
  <si>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</si>
  <si>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</si>
  <si>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</si>
  <si>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</si>
  <si>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</si>
  <si>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</si>
  <si>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</si>
  <si>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</si>
  <si>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</si>
  <si>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</si>
  <si>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</si>
  <si>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</si>
  <si>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</si>
  <si>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</si>
  <si>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</si>
  <si>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</si>
  <si>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</si>
  <si>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</si>
  <si>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</si>
  <si>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</si>
  <si>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</si>
  <si>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</si>
  <si>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</si>
  <si>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</si>
  <si>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</si>
  <si>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</si>
  <si>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</si>
  <si>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</si>
  <si>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</si>
  <si>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</si>
  <si>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</si>
  <si>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</si>
  <si>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</si>
  <si>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</si>
  <si>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</si>
  <si>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</si>
  <si>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</si>
  <si>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</si>
  <si>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</si>
  <si>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</si>
  <si>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</si>
  <si>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</si>
  <si>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</si>
  <si>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</si>
  <si>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</si>
  <si>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</si>
  <si>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</si>
  <si>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</si>
  <si>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</si>
  <si>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</si>
  <si>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</si>
  <si>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</si>
  <si>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</si>
  <si>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</si>
  <si>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</si>
  <si>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</si>
  <si>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</si>
  <si>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</si>
  <si>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</si>
  <si>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</si>
  <si>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</si>
  <si>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</si>
  <si>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</si>
  <si>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</si>
  <si>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</si>
  <si>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</si>
  <si>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</si>
  <si>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</si>
  <si>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</si>
  <si>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</si>
  <si>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</si>
  <si>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</si>
  <si>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</si>
  <si>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</si>
  <si>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</si>
  <si>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</si>
  <si>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</si>
  <si>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</si>
  <si>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</si>
  <si>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</si>
  <si>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</si>
  <si>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</si>
  <si>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</si>
  <si>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</si>
  <si>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</si>
  <si>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</si>
  <si>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</si>
  <si>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</si>
  <si>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</si>
  <si>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</si>
  <si>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</si>
  <si>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</si>
  <si>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</si>
  <si>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</si>
  <si>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</si>
  <si>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</si>
  <si>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</si>
  <si>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</si>
  <si>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</si>
  <si>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</si>
  <si>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</si>
  <si>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</si>
  <si>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</si>
  <si>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</si>
  <si>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</si>
  <si>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</si>
  <si>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</si>
  <si>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</si>
  <si>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</si>
  <si>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</si>
  <si>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</si>
  <si>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</si>
  <si>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</si>
  <si>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</si>
  <si>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</si>
  <si>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</si>
  <si>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</si>
  <si>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</si>
  <si>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</si>
  <si>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</si>
  <si>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</si>
  <si>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</si>
  <si>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</si>
  <si>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</si>
  <si>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</si>
  <si>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</si>
  <si>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</si>
  <si>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</si>
  <si>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</si>
  <si>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</si>
  <si>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</si>
  <si>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</si>
  <si>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</si>
  <si>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</si>
  <si>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</si>
  <si>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</si>
  <si>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</si>
  <si>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</si>
  <si>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</si>
  <si>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</si>
  <si>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</si>
  <si>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</si>
  <si>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</si>
  <si>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</si>
  <si>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</si>
  <si>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</si>
  <si>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</si>
  <si>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</si>
  <si>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</si>
  <si>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</si>
  <si>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</si>
  <si>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</si>
  <si>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</si>
  <si>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</si>
  <si>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</si>
  <si>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</si>
  <si>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</si>
  <si>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</si>
  <si>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</si>
  <si>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</si>
  <si>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</si>
  <si>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</si>
  <si>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</si>
  <si>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</si>
  <si>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</si>
  <si>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</si>
  <si>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</si>
  <si>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</si>
  <si>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</si>
  <si>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</si>
  <si>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</si>
  <si>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</si>
  <si>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</si>
  <si>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</si>
  <si>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</si>
  <si>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</si>
  <si>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</si>
  <si>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</si>
  <si>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</si>
  <si>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</si>
  <si>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</si>
  <si>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</si>
  <si>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</si>
  <si>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</si>
  <si>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</si>
  <si>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</si>
  <si>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</si>
  <si>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</si>
  <si>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</si>
  <si>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</si>
  <si>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</si>
  <si>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</si>
  <si>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</si>
  <si>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</si>
  <si>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</si>
  <si>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</si>
  <si>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</si>
  <si>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</si>
  <si>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</si>
  <si>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</si>
  <si>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</si>
  <si>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</si>
  <si>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</si>
  <si>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</si>
  <si>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</si>
  <si>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</si>
  <si>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</si>
  <si>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</si>
  <si>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</si>
  <si>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</si>
  <si>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</si>
  <si>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</si>
  <si>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</si>
  <si>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</si>
  <si>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</si>
  <si>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</si>
  <si>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</si>
  <si>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</si>
  <si>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</si>
  <si>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</si>
  <si>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</si>
  <si>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</si>
  <si>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</si>
  <si>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</si>
  <si>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</si>
  <si>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</si>
  <si>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</si>
  <si>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</si>
  <si>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</si>
  <si>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</si>
  <si>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</si>
  <si>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</si>
  <si>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</si>
  <si>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</si>
  <si>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</si>
  <si>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</si>
  <si>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</si>
  <si>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</si>
  <si>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</si>
  <si>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</si>
  <si>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</si>
  <si>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</si>
  <si>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</si>
  <si>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</si>
  <si>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</si>
  <si>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</si>
  <si>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</si>
  <si>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</si>
  <si>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</si>
  <si>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</si>
  <si>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</si>
  <si>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</si>
  <si>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</si>
  <si>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</si>
  <si>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</si>
  <si>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</si>
  <si>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</si>
  <si>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</si>
  <si>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</si>
  <si>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</si>
  <si>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</si>
  <si>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</si>
  <si>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</si>
  <si>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</si>
  <si>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</si>
  <si>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</si>
  <si>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</si>
  <si>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</si>
  <si>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</si>
  <si>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</si>
  <si>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</si>
  <si>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</si>
  <si>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</si>
  <si>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</si>
  <si>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</si>
  <si>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</si>
  <si>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</si>
  <si>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</si>
  <si>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</si>
  <si>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</si>
  <si>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</si>
  <si>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</si>
  <si>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</si>
  <si>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</si>
  <si>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</si>
  <si>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</si>
  <si>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</si>
  <si>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</si>
  <si>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</si>
  <si>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</si>
  <si>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</si>
  <si>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</si>
  <si>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</si>
  <si>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</si>
  <si>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</si>
  <si>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</si>
  <si>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</si>
  <si>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</si>
  <si>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</si>
  <si>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</si>
  <si>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</si>
  <si>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</si>
  <si>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</si>
  <si>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</si>
  <si>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</si>
  <si>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</si>
  <si>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</si>
  <si>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</si>
  <si>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</si>
  <si>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</si>
  <si>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</si>
  <si>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</si>
  <si>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</si>
  <si>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</si>
  <si>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</si>
  <si>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</si>
  <si>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</si>
  <si>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</si>
  <si>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</si>
  <si>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</si>
  <si>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</si>
  <si>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</si>
  <si>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</si>
  <si>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</si>
  <si>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</si>
  <si>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</si>
  <si>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</si>
  <si>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</si>
  <si>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</si>
  <si>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</si>
  <si>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</si>
  <si>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</si>
  <si>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</si>
  <si>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</si>
  <si>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</si>
  <si>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</si>
  <si>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</si>
  <si>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</si>
  <si>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</si>
  <si>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</si>
  <si>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</si>
  <si>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</si>
  <si>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</si>
  <si>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</si>
  <si>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</si>
  <si>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</si>
  <si>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</si>
  <si>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</si>
  <si>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</si>
  <si>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</si>
  <si>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</si>
  <si>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</si>
  <si>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</si>
  <si>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</si>
  <si>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</si>
  <si>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</si>
  <si>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</si>
  <si>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</si>
  <si>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</si>
  <si>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</si>
  <si>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</si>
  <si>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</si>
  <si>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</si>
  <si>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</si>
  <si>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</si>
  <si>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</si>
  <si>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</si>
  <si>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</si>
  <si>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</si>
  <si>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</si>
  <si>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</si>
  <si>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</si>
  <si>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</si>
  <si>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</si>
  <si>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</si>
  <si>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</si>
  <si>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</si>
  <si>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</si>
  <si>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</si>
  <si>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</si>
  <si>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</si>
  <si>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</si>
  <si>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</si>
  <si>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</si>
  <si>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</si>
  <si>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</si>
  <si>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</si>
  <si>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</si>
  <si>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</si>
  <si>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</si>
  <si>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</si>
  <si>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</si>
  <si>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</si>
  <si>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</si>
  <si>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</si>
  <si>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</si>
  <si>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</si>
  <si>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</si>
  <si>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</si>
  <si>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</si>
  <si>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</si>
  <si>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</si>
  <si>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</si>
  <si>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</si>
  <si>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</si>
  <si>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</si>
  <si>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</si>
  <si>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</si>
  <si>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</si>
  <si>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</si>
  <si>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</si>
  <si>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</si>
  <si>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</si>
  <si>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</si>
  <si>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</si>
  <si>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</si>
  <si>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</si>
  <si>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</si>
  <si>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</si>
  <si>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</si>
  <si>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</si>
  <si>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</si>
  <si>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</si>
  <si>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</si>
  <si>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</si>
  <si>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</si>
  <si>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</si>
  <si>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</si>
  <si>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</si>
  <si>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</si>
  <si>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</si>
  <si>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</si>
  <si>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</si>
  <si>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</si>
  <si>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</si>
  <si>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</si>
  <si>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</si>
  <si>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</si>
  <si>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</si>
  <si>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</si>
  <si>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</si>
  <si>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</si>
  <si>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</si>
  <si>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</si>
  <si>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</si>
  <si>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</si>
  <si>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</si>
  <si>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</si>
  <si>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</si>
  <si>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</si>
  <si>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</si>
  <si>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</si>
  <si>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</si>
  <si>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</si>
  <si>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</si>
  <si>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</si>
  <si>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</si>
  <si>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</si>
  <si>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</si>
  <si>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</si>
  <si>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</si>
  <si>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</si>
  <si>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</si>
  <si>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</si>
  <si>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</si>
  <si>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</si>
  <si>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</si>
  <si>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</si>
  <si>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</si>
  <si>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</si>
  <si>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</si>
  <si>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</si>
  <si>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</si>
  <si>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</si>
  <si>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</si>
  <si>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</si>
  <si>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</si>
  <si>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</si>
  <si>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</si>
  <si>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</si>
  <si>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</si>
  <si>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</si>
  <si>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</si>
  <si>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</si>
  <si>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</si>
  <si>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</si>
  <si>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</si>
  <si>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</si>
  <si>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</si>
  <si>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</si>
  <si>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</si>
  <si>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</si>
  <si>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</si>
  <si>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</si>
  <si>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</si>
  <si>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</si>
  <si>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</si>
  <si>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</si>
  <si>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</si>
  <si>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</si>
  <si>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</si>
  <si>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</si>
  <si>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</si>
  <si>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</si>
  <si>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</si>
  <si>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</si>
  <si>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</si>
  <si>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</si>
  <si>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</si>
  <si>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</si>
  <si>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</si>
  <si>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</si>
  <si>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</si>
  <si>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</si>
  <si>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</si>
  <si>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</si>
  <si>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</si>
  <si>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</si>
  <si>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</si>
  <si>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</si>
  <si>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</si>
  <si>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</si>
  <si>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</si>
  <si>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</si>
  <si>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</si>
  <si>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</si>
  <si>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</si>
  <si>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</si>
  <si>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</si>
  <si>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</si>
  <si>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</si>
  <si>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</si>
  <si>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</si>
  <si>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</si>
  <si>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</si>
  <si>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</si>
  <si>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</si>
  <si>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</si>
  <si>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</si>
  <si>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</si>
  <si>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</si>
  <si>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</si>
  <si>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</si>
  <si>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</si>
  <si>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</si>
  <si>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</si>
  <si>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</si>
  <si>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</si>
  <si>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</si>
  <si>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</si>
  <si>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</si>
  <si>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</si>
  <si>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</si>
  <si>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</si>
  <si>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</si>
  <si>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</si>
  <si>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</si>
  <si>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</si>
  <si>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</si>
  <si>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</si>
  <si>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</si>
  <si>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</si>
  <si>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</si>
  <si>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</si>
  <si>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</si>
  <si>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</si>
  <si>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</si>
  <si>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</si>
  <si>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</si>
  <si>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</si>
  <si>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</si>
  <si>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</si>
  <si>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</si>
  <si>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</si>
  <si>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</si>
  <si>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</si>
  <si>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</si>
  <si>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</si>
  <si>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</si>
  <si>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</si>
  <si>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</si>
  <si>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</si>
  <si>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</si>
  <si>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</si>
  <si>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</si>
  <si>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</si>
  <si>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</si>
  <si>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</si>
  <si>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</si>
  <si>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</si>
  <si>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</si>
  <si>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</si>
  <si>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</si>
  <si>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</si>
  <si>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</si>
  <si>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</si>
  <si>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</si>
  <si>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</si>
  <si>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</si>
  <si>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</si>
  <si>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</si>
  <si>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</si>
  <si>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</si>
  <si>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</si>
  <si>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</si>
  <si>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</si>
  <si>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</si>
  <si>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</si>
  <si>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</si>
  <si>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</si>
  <si>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</si>
  <si>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</si>
  <si>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</si>
  <si>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</si>
  <si>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</si>
  <si>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</si>
  <si>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</si>
  <si>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</si>
  <si>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</si>
  <si>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</si>
  <si>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</si>
  <si>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</si>
  <si>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</si>
  <si>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</si>
  <si>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</si>
  <si>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</si>
  <si>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</si>
  <si>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</si>
  <si>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</si>
  <si>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</si>
  <si>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</si>
  <si>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</si>
  <si>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</si>
  <si>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</si>
  <si>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</si>
  <si>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</si>
  <si>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</si>
  <si>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</si>
  <si>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</si>
  <si>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</si>
  <si>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</si>
  <si>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</si>
  <si>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</si>
  <si>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</si>
  <si>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</si>
  <si>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</si>
  <si>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</si>
  <si>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</si>
  <si>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</si>
  <si>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</si>
  <si>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</si>
  <si>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</si>
  <si>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</si>
  <si>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</si>
  <si>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</si>
  <si>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</si>
  <si>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</si>
  <si>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</si>
  <si>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</si>
  <si>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</si>
  <si>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</si>
  <si>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</si>
  <si>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</si>
  <si>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</si>
  <si>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</si>
  <si>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</si>
  <si>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</si>
  <si>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</si>
  <si>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</si>
  <si>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</si>
  <si>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</si>
  <si>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</si>
  <si>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</si>
  <si>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</si>
  <si>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</si>
  <si>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</si>
  <si>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</si>
  <si>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</si>
  <si>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</si>
  <si>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</si>
  <si>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</si>
  <si>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</si>
  <si>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</si>
  <si>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</si>
  <si>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</si>
  <si>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</si>
  <si>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</si>
  <si>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</si>
  <si>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</si>
  <si>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</si>
  <si>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</si>
  <si>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</si>
  <si>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</si>
  <si>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</si>
  <si>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</si>
  <si>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</si>
  <si>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</si>
  <si>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</si>
  <si>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</si>
  <si>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</si>
  <si>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</si>
  <si>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</si>
  <si>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</si>
  <si>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</si>
  <si>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</si>
  <si>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</si>
  <si>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</si>
  <si>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</si>
  <si>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</si>
  <si>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</si>
  <si>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</si>
  <si>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</si>
  <si>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</si>
  <si>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</si>
  <si>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</si>
  <si>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</si>
  <si>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</si>
  <si>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</si>
  <si>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</si>
  <si>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</si>
  <si>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</si>
  <si>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</si>
  <si>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</si>
  <si>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</si>
  <si>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</si>
  <si>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</si>
  <si>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</si>
  <si>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</si>
  <si>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</si>
  <si>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</si>
  <si>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</si>
  <si>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</si>
  <si>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</si>
  <si>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</si>
  <si>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</si>
  <si>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</si>
  <si>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</si>
  <si>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</si>
  <si>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</si>
  <si>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</si>
  <si>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</si>
  <si>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</si>
  <si>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</si>
  <si>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</si>
  <si>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</si>
  <si>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</si>
  <si>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</si>
  <si>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</si>
  <si>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</si>
  <si>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</si>
  <si>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</si>
  <si>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</si>
  <si>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</si>
  <si>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</si>
  <si>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</si>
  <si>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</si>
  <si>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</si>
  <si>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</si>
  <si>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</si>
  <si>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</si>
  <si>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</si>
  <si>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</si>
  <si>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</si>
  <si>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</si>
  <si>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</si>
  <si>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</si>
  <si>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</si>
  <si>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</si>
  <si>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</si>
  <si>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</si>
  <si>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</si>
  <si>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</si>
  <si>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</si>
  <si>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</si>
  <si>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</si>
  <si>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</si>
  <si>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</si>
  <si>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</si>
  <si>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</si>
  <si>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</si>
  <si>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</si>
  <si>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</si>
  <si>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</si>
  <si>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</si>
  <si>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</si>
  <si>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</si>
  <si>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</si>
  <si>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</si>
  <si>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</si>
  <si>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</si>
  <si>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</si>
  <si>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</si>
  <si>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</si>
  <si>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</si>
  <si>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</si>
  <si>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</si>
  <si>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</si>
  <si>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</si>
  <si>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</si>
  <si>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</si>
  <si>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</si>
  <si>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</si>
  <si>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</si>
  <si>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</si>
  <si>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</si>
  <si>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</si>
  <si>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</si>
  <si>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</si>
  <si>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</si>
  <si>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</si>
  <si>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</si>
  <si>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</si>
  <si>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</si>
  <si>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</si>
  <si>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</si>
  <si>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</si>
  <si>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</si>
  <si>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</si>
  <si>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</si>
  <si>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</si>
  <si>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</si>
  <si>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</si>
  <si>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</si>
  <si>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</si>
  <si>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</si>
  <si>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</si>
  <si>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</si>
  <si>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</si>
  <si>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</si>
  <si>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</si>
  <si>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</si>
  <si>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</si>
  <si>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</si>
  <si>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</si>
  <si>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</si>
  <si>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</si>
  <si>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</si>
  <si>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</si>
  <si>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</si>
  <si>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</si>
  <si>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</si>
  <si>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</si>
  <si>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</si>
  <si>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</si>
  <si>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</si>
  <si>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</si>
  <si>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</si>
  <si>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</si>
  <si>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</si>
  <si>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</si>
  <si>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</si>
  <si>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</si>
  <si>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</si>
  <si>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</si>
  <si>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</si>
  <si>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</si>
  <si>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</si>
  <si>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</si>
  <si>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</si>
  <si>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</si>
  <si>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</si>
  <si>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</si>
  <si>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</si>
  <si>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</si>
  <si>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</si>
  <si>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</si>
  <si>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</si>
  <si>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</si>
  <si>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</si>
  <si>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</si>
  <si>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</si>
  <si>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</si>
  <si>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</si>
  <si>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</si>
  <si>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</si>
  <si>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</si>
  <si>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</si>
  <si>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</si>
  <si>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</si>
  <si>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</si>
  <si>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</si>
  <si>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</si>
  <si>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</si>
  <si>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</si>
  <si>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</si>
  <si>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</si>
  <si>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</si>
  <si>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</si>
  <si>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</si>
  <si>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</si>
  <si>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</si>
  <si>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</si>
  <si>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</si>
  <si>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</si>
  <si>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</si>
  <si>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</si>
  <si>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</si>
  <si>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</si>
  <si>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</si>
  <si>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</si>
  <si>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</si>
  <si>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</si>
  <si>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</si>
  <si>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</si>
  <si>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</si>
  <si>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</si>
  <si>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</si>
  <si>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</si>
  <si>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</si>
  <si>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</si>
  <si>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</si>
  <si>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</si>
  <si>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</si>
  <si>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</si>
  <si>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</si>
  <si>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</si>
  <si>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</si>
  <si>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</si>
  <si>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</si>
  <si>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</si>
  <si>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</si>
  <si>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</si>
  <si>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</si>
  <si>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</si>
  <si>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</si>
  <si>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</si>
  <si>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</si>
  <si>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</si>
  <si>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</si>
  <si>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</si>
  <si>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</si>
  <si>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</si>
  <si>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</si>
  <si>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</si>
  <si>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</si>
  <si>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</si>
  <si>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</si>
  <si>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</si>
  <si>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</si>
  <si>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</si>
  <si>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</si>
  <si>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</si>
  <si>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</si>
  <si>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</si>
  <si>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</si>
  <si>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</si>
  <si>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</si>
  <si>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</si>
  <si>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</si>
  <si>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</si>
  <si>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</si>
  <si>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</si>
  <si>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</si>
  <si>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</si>
  <si>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</si>
  <si>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</si>
  <si>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</si>
  <si>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</si>
  <si>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</si>
  <si>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</si>
  <si>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</si>
  <si>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</si>
  <si>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</si>
  <si>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</si>
  <si>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</si>
  <si>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</si>
  <si>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</si>
  <si>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</si>
  <si>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</si>
  <si>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</si>
  <si>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</si>
  <si>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</si>
  <si>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</si>
  <si>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</si>
  <si>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</si>
  <si>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</si>
  <si>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</si>
  <si>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</si>
  <si>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</si>
  <si>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</si>
  <si>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</si>
  <si>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</si>
  <si>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</si>
  <si>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</si>
  <si>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</si>
  <si>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</si>
  <si>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</si>
  <si>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</si>
  <si>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</si>
  <si>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</si>
  <si>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</si>
  <si>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</si>
  <si>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</si>
  <si>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</si>
  <si>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</si>
  <si>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</si>
  <si>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</si>
  <si>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</si>
  <si>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</si>
  <si>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</si>
  <si>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</si>
  <si>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</si>
  <si>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</si>
  <si>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</si>
  <si>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</si>
  <si>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</si>
  <si>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</si>
  <si>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</si>
  <si>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</si>
  <si>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</si>
  <si>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</si>
  <si>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</si>
  <si>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</si>
  <si>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</si>
  <si>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</si>
  <si>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</si>
  <si>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</si>
  <si>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</si>
  <si>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</si>
  <si>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</si>
  <si>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</si>
  <si>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</si>
  <si>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</si>
  <si>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</si>
  <si>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</si>
  <si>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</si>
  <si>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</si>
  <si>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</si>
  <si>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</si>
  <si>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</si>
  <si>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</si>
  <si>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</si>
  <si>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</si>
  <si>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</si>
  <si>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</si>
  <si>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</si>
  <si>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</si>
  <si>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</si>
  <si>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</si>
  <si>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</si>
  <si>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</si>
  <si>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</si>
  <si>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</si>
  <si>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</si>
  <si>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</si>
  <si>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</si>
  <si>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</si>
  <si>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</si>
  <si>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</si>
  <si>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</si>
  <si>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</si>
  <si>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</si>
  <si>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</si>
  <si>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</si>
  <si>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</si>
  <si>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</si>
  <si>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</si>
  <si>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</si>
  <si>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</si>
  <si>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</si>
  <si>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</si>
  <si>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</si>
  <si>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</si>
  <si>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</si>
  <si>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</si>
  <si>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</si>
  <si>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</si>
  <si>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</si>
  <si>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</si>
  <si>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</si>
  <si>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</si>
  <si>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</si>
  <si>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</si>
  <si>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</si>
  <si>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</si>
  <si>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</si>
  <si>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</si>
  <si>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</si>
  <si>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</si>
  <si>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</si>
  <si>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</si>
  <si>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</si>
  <si>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</si>
  <si>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</si>
  <si>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</si>
  <si>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</si>
  <si>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</si>
  <si>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</si>
  <si>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</si>
  <si>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</si>
  <si>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</si>
  <si>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</si>
  <si>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</si>
  <si>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</si>
  <si>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</si>
  <si>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</si>
  <si>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</si>
  <si>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</si>
  <si>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</si>
  <si>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</si>
  <si>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</si>
  <si>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</si>
  <si>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</si>
  <si>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</si>
  <si>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</si>
  <si>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</si>
  <si>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</si>
  <si>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</si>
  <si>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</si>
  <si>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</si>
  <si>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</si>
  <si>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</si>
  <si>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</si>
  <si>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</si>
  <si>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</si>
  <si>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</si>
  <si>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</si>
  <si>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</si>
  <si>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</si>
  <si>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</si>
  <si>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</si>
  <si>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</si>
  <si>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</si>
  <si>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</si>
  <si>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</si>
  <si>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</si>
  <si>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</si>
  <si>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</si>
  <si>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</si>
  <si>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</si>
  <si>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</si>
  <si>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</si>
  <si>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</si>
  <si>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</si>
  <si>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</si>
  <si>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</si>
  <si>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</si>
  <si>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</si>
  <si>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</si>
  <si>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</si>
  <si>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</si>
  <si>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</si>
  <si>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</si>
  <si>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</si>
  <si>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</si>
  <si>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</si>
  <si>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</si>
  <si>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</si>
  <si>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</si>
  <si>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</si>
  <si>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</si>
  <si>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</si>
  <si>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</si>
  <si>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</si>
  <si>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</si>
  <si>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</si>
  <si>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</si>
  <si>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</si>
  <si>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</si>
  <si>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</si>
  <si>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</si>
  <si>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</si>
  <si>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</si>
  <si>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</si>
  <si>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</si>
  <si>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</si>
  <si>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</si>
  <si>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</si>
  <si>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</si>
  <si>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</si>
  <si>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</si>
  <si>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</si>
  <si>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</si>
  <si>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</si>
  <si>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</si>
  <si>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</si>
  <si>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</si>
  <si>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</si>
  <si>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</si>
  <si>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</si>
  <si>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</si>
  <si>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</si>
  <si>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</si>
  <si>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</si>
  <si>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</si>
  <si>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</si>
  <si>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</si>
  <si>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</si>
  <si>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</si>
  <si>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</si>
  <si>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</si>
  <si>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</si>
  <si>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</si>
  <si>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</si>
  <si>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</si>
  <si>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</si>
  <si>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</si>
  <si>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</si>
  <si>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</si>
  <si>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</si>
  <si>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</si>
  <si>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</si>
  <si>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</si>
  <si>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</si>
  <si>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</si>
  <si>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</si>
  <si>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</si>
  <si>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</si>
  <si>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</si>
  <si>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</si>
  <si>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</si>
  <si>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</si>
  <si>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</si>
  <si>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</si>
  <si>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</si>
  <si>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</si>
  <si>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</si>
  <si>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</si>
  <si>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</si>
  <si>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</si>
  <si>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</si>
  <si>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</si>
  <si>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</si>
  <si>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</si>
  <si>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</si>
  <si>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</si>
  <si>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</si>
  <si>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</si>
  <si>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</si>
  <si>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</si>
  <si>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</si>
  <si>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</si>
  <si>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</si>
  <si>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</si>
  <si>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</si>
  <si>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</si>
  <si>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</si>
  <si>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</si>
  <si>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</si>
  <si>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</si>
  <si>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</si>
  <si>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</si>
  <si>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</si>
  <si>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</si>
  <si>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</si>
  <si>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</si>
  <si>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</si>
  <si>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</si>
  <si>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</si>
  <si>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</si>
  <si>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</si>
  <si>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</si>
  <si>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</si>
  <si>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</si>
  <si>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</si>
  <si>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</si>
  <si>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</si>
  <si>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</si>
  <si>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</si>
  <si>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</si>
  <si>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</si>
  <si>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</si>
  <si>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</si>
  <si>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</si>
  <si>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</si>
  <si>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</si>
  <si>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</si>
  <si>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</si>
  <si>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</si>
  <si>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</si>
  <si>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</si>
  <si>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</si>
  <si>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</si>
  <si>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</si>
  <si>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</si>
  <si>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</si>
  <si>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</si>
  <si>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</si>
  <si>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</si>
  <si>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</si>
  <si>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</si>
  <si>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</si>
  <si>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</si>
  <si>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</si>
  <si>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</si>
  <si>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</si>
  <si>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</si>
  <si>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</si>
  <si>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</si>
  <si>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</si>
  <si>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</si>
  <si>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</si>
  <si>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</si>
  <si>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</si>
  <si>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</si>
  <si>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</si>
  <si>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</si>
  <si>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</si>
  <si>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</si>
  <si>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</si>
  <si>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</si>
  <si>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</si>
  <si>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</si>
  <si>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</si>
  <si>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</si>
  <si>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</si>
  <si>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</si>
  <si>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</si>
  <si>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</si>
  <si>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</si>
  <si>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</si>
  <si>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</si>
  <si>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</si>
  <si>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</si>
  <si>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</si>
  <si>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</si>
  <si>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</si>
  <si>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</si>
  <si>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</si>
  <si>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</si>
  <si>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</si>
  <si>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</si>
  <si>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</si>
  <si>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</si>
  <si>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</si>
  <si>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</si>
  <si>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</si>
  <si>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</si>
  <si>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</si>
  <si>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</si>
  <si>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</si>
  <si>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</si>
  <si>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</si>
  <si>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</si>
  <si>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</si>
  <si>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</si>
  <si>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</si>
  <si>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</si>
  <si>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</si>
  <si>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</si>
  <si>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</si>
  <si>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</si>
  <si>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</si>
  <si>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</si>
  <si>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</si>
  <si>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</si>
  <si>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</si>
  <si>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</si>
  <si>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</si>
  <si>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</si>
  <si>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</si>
  <si>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</si>
  <si>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</si>
  <si>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</si>
  <si>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</si>
  <si>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</si>
  <si>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</si>
  <si>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</si>
  <si>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</si>
  <si>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</si>
  <si>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</si>
  <si>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</si>
  <si>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</si>
  <si>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</si>
  <si>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</si>
  <si>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</si>
  <si>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</si>
  <si>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</si>
  <si>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</si>
  <si>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</si>
  <si>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</si>
  <si>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</si>
  <si>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</si>
  <si>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</si>
  <si>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</si>
  <si>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</si>
  <si>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</si>
  <si>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</si>
  <si>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</si>
  <si>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</si>
  <si>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</si>
  <si>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</si>
  <si>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</si>
  <si>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</si>
  <si>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</si>
  <si>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</si>
  <si>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</si>
  <si>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</si>
  <si>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</si>
  <si>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</si>
  <si>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</si>
  <si>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</si>
  <si>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</si>
  <si>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</si>
  <si>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</si>
  <si>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</si>
  <si>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</si>
  <si>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</si>
  <si>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</si>
  <si>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</si>
  <si>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</si>
  <si>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</si>
  <si>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</si>
  <si>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</si>
  <si>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</si>
  <si>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</si>
  <si>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</si>
  <si>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</si>
  <si>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</si>
  <si>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</si>
  <si>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</si>
  <si>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</si>
  <si>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</si>
  <si>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</si>
  <si>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</si>
  <si>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</si>
  <si>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</si>
  <si>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</si>
  <si>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</si>
  <si>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</si>
  <si>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</si>
  <si>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</si>
  <si>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</si>
  <si>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</si>
  <si>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</si>
  <si>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</si>
  <si>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</si>
  <si>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</si>
  <si>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</si>
  <si>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</si>
  <si>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</si>
  <si>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</si>
  <si>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</si>
  <si>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</si>
  <si>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</si>
  <si>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</si>
  <si>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</si>
  <si>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</si>
  <si>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</si>
  <si>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</si>
  <si>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</si>
  <si>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</si>
  <si>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</si>
  <si>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</si>
  <si>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</si>
  <si>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</si>
  <si>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</si>
  <si>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</si>
  <si>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</si>
  <si>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</si>
  <si>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</si>
  <si>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</si>
  <si>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</si>
  <si>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</si>
  <si>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</si>
  <si>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</si>
  <si>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</si>
  <si>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</si>
  <si>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</si>
  <si>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</si>
  <si>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</si>
  <si>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</si>
  <si>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</si>
  <si>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</si>
  <si>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</si>
  <si>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</si>
  <si>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</si>
  <si>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</si>
  <si>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</si>
  <si>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</si>
  <si>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</si>
  <si>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</si>
  <si>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</si>
  <si>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</si>
  <si>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</si>
  <si>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</si>
  <si>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</si>
  <si>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</si>
  <si>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</si>
  <si>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</si>
  <si>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</si>
  <si>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</si>
  <si>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</si>
  <si>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</si>
  <si>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</si>
  <si>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</si>
  <si>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</si>
  <si>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</si>
  <si>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</si>
  <si>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</si>
  <si>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</si>
  <si>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</si>
  <si>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</si>
  <si>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</si>
  <si>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</si>
  <si>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</si>
  <si>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</si>
  <si>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</si>
  <si>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</si>
  <si>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</si>
  <si>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</si>
  <si>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</si>
  <si>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</si>
  <si>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</si>
  <si>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</si>
  <si>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</si>
  <si>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</si>
  <si>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</si>
  <si>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</si>
  <si>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</si>
  <si>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</si>
  <si>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</si>
  <si>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</si>
  <si>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</si>
  <si>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</si>
  <si>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</si>
  <si>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</si>
  <si>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</si>
  <si>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</si>
  <si>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</si>
  <si>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</si>
  <si>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</si>
  <si>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</si>
  <si>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</si>
  <si>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</si>
  <si>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</si>
  <si>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</si>
  <si>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</si>
  <si>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</si>
  <si>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</si>
  <si>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</si>
  <si>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</si>
  <si>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</si>
  <si>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</si>
  <si>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</si>
  <si>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</si>
  <si>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</si>
  <si>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</si>
  <si>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</si>
  <si>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</si>
  <si>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</si>
  <si>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</si>
  <si>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</si>
  <si>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</si>
  <si>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</si>
  <si>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</si>
  <si>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</si>
  <si>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</si>
  <si>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</si>
  <si>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</si>
  <si>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</si>
  <si>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</si>
  <si>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</si>
  <si>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</si>
  <si>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</si>
  <si>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</si>
  <si>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</si>
  <si>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</si>
  <si>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</si>
  <si>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</si>
  <si>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</si>
  <si>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</si>
  <si>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</si>
  <si>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</si>
  <si>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</si>
  <si>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</si>
  <si>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</si>
  <si>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</si>
  <si>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</si>
  <si>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</si>
  <si>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</si>
  <si>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</si>
  <si>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</si>
  <si>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</si>
  <si>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</si>
  <si>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</si>
  <si>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</si>
  <si>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</si>
  <si>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</si>
  <si>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</si>
  <si>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</si>
  <si>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</si>
  <si>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</si>
  <si>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</si>
  <si>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</si>
  <si>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</si>
  <si>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</si>
  <si>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</si>
  <si>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</si>
  <si>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</si>
  <si>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</si>
  <si>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</si>
  <si>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</si>
  <si>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</si>
  <si>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</si>
  <si>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</si>
  <si>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</si>
  <si>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</si>
  <si>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</si>
  <si>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</si>
  <si>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</si>
  <si>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</si>
  <si>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</si>
  <si>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</si>
  <si>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</si>
  <si>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</si>
  <si>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</si>
  <si>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</si>
  <si>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</si>
  <si>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</si>
  <si>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</si>
  <si>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</si>
  <si>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</si>
  <si>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</si>
  <si>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</si>
  <si>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</si>
  <si>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</si>
  <si>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</si>
  <si>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</si>
  <si>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</si>
  <si>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</si>
  <si>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</si>
  <si>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</si>
  <si>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</si>
  <si>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</si>
  <si>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</si>
  <si>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</si>
  <si>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</si>
  <si>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</si>
  <si>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</si>
  <si>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</si>
  <si>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</si>
  <si>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</si>
  <si>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</si>
  <si>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</si>
  <si>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</si>
  <si>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</si>
  <si>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</si>
  <si>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</si>
  <si>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</si>
  <si>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</si>
  <si>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</si>
  <si>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</si>
  <si>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</si>
  <si>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</si>
  <si>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</si>
  <si>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</si>
  <si>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</si>
  <si>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</si>
  <si>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</si>
  <si>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</si>
  <si>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</si>
  <si>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</si>
  <si>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</si>
  <si>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</si>
  <si>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</si>
  <si>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</si>
  <si>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</si>
  <si>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</si>
  <si>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</si>
  <si>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</si>
  <si>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</si>
  <si>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</si>
  <si>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</si>
  <si>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</si>
  <si>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</si>
  <si>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</si>
  <si>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</si>
  <si>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</si>
  <si>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</si>
  <si>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</si>
  <si>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</si>
  <si>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</si>
  <si>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</si>
  <si>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</si>
  <si>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</si>
  <si>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</si>
  <si>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</si>
  <si>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</si>
  <si>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</si>
  <si>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</si>
  <si>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</si>
  <si>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</si>
  <si>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</si>
  <si>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</si>
  <si>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</si>
  <si>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</si>
  <si>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</si>
  <si>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</si>
  <si>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</si>
  <si>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</si>
  <si>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</si>
  <si>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</si>
  <si>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</si>
  <si>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</si>
  <si>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</si>
  <si>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</si>
  <si>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</si>
  <si>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</si>
  <si>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</si>
  <si>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</si>
  <si>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</si>
  <si>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</si>
  <si>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</si>
  <si>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</si>
  <si>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</si>
  <si>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</si>
  <si>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</si>
  <si>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</si>
  <si>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</si>
  <si>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</si>
  <si>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</si>
  <si>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</si>
  <si>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</si>
  <si>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</si>
  <si>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</si>
  <si>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</si>
  <si>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</si>
  <si>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</si>
  <si>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</si>
  <si>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</si>
  <si>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</si>
  <si>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</si>
  <si>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</si>
  <si>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</si>
  <si>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</si>
  <si>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</si>
  <si>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</si>
  <si>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</si>
  <si>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</si>
  <si>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</si>
  <si>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</si>
  <si>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</si>
  <si>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</si>
  <si>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</si>
  <si>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</si>
  <si>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</si>
  <si>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</si>
  <si>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</si>
  <si>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</si>
  <si>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</si>
  <si>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</si>
  <si>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</si>
  <si>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</si>
  <si>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</si>
  <si>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</si>
  <si>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</si>
  <si>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</si>
  <si>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</si>
  <si>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</si>
  <si>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</si>
  <si>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</si>
  <si>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</si>
  <si>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</si>
  <si>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</si>
  <si>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</si>
  <si>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</si>
  <si>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</si>
  <si>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</si>
  <si>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</si>
  <si>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</si>
  <si>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</si>
  <si>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</si>
  <si>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</si>
  <si>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</si>
  <si>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</si>
  <si>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</si>
  <si>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</si>
  <si>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</si>
  <si>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</si>
  <si>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</si>
  <si>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</si>
  <si>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</si>
  <si>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</si>
  <si>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</si>
  <si>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</si>
  <si>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</si>
  <si>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</si>
  <si>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</si>
  <si>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</si>
  <si>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</si>
  <si>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</si>
  <si>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</si>
  <si>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</si>
  <si>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</si>
  <si>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</si>
  <si>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</si>
  <si>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</si>
  <si>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</si>
  <si>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</si>
  <si>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</si>
  <si>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</si>
  <si>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</si>
  <si>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</si>
  <si>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</si>
  <si>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</si>
  <si>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</si>
  <si>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</si>
  <si>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</si>
  <si>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</si>
  <si>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</si>
  <si>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</si>
  <si>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</si>
  <si>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</si>
  <si>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</si>
  <si>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</si>
  <si>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</si>
  <si>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</si>
  <si>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</si>
  <si>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</si>
  <si>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</si>
  <si>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</si>
  <si>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</si>
  <si>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</si>
  <si>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</si>
  <si>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</si>
  <si>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</si>
  <si>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</si>
  <si>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</si>
  <si>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</si>
  <si>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</si>
  <si>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</si>
  <si>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</si>
  <si>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</si>
  <si>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</si>
  <si>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</si>
  <si>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</si>
  <si>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</si>
  <si>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</si>
  <si>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</si>
  <si>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</si>
  <si>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</si>
  <si>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</si>
  <si>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</si>
  <si>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</si>
  <si>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</si>
  <si>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</si>
  <si>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</si>
  <si>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</si>
  <si>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</si>
  <si>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</si>
  <si>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</si>
  <si>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</si>
  <si>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</si>
  <si>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</si>
  <si>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</si>
  <si>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</si>
  <si>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</si>
  <si>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</si>
  <si>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</si>
  <si>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</si>
  <si>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</si>
  <si>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</si>
  <si>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</si>
  <si>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</si>
  <si>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</si>
  <si>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</si>
  <si>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</si>
  <si>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</si>
  <si>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</si>
  <si>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</si>
  <si>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</si>
  <si>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</si>
  <si>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</si>
  <si>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</si>
  <si>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</si>
  <si>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</si>
  <si>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</si>
  <si>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</si>
  <si>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</si>
  <si>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</si>
  <si>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</si>
  <si>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</si>
  <si>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</si>
  <si>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</si>
  <si>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</si>
  <si>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</si>
  <si>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</si>
  <si>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</si>
  <si>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</si>
  <si>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</si>
  <si>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</si>
  <si>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</si>
  <si>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</si>
  <si>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</si>
  <si>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</si>
  <si>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</si>
  <si>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</si>
  <si>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</si>
  <si>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</si>
  <si>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</si>
  <si>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</si>
  <si>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</si>
  <si>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</si>
  <si>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</si>
  <si>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</si>
  <si>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</si>
  <si>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</si>
  <si>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</si>
  <si>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</si>
  <si>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</si>
  <si>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</si>
  <si>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</si>
  <si>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</si>
  <si>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</si>
  <si>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</si>
  <si>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</si>
  <si>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</si>
  <si>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</si>
  <si>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</si>
  <si>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</si>
  <si>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</si>
  <si>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</si>
  <si>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</si>
  <si>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</si>
  <si>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</si>
  <si>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</si>
  <si>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</si>
  <si>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</si>
  <si>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</si>
  <si>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</si>
  <si>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</si>
  <si>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</si>
  <si>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</si>
  <si>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</si>
  <si>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</si>
  <si>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</si>
  <si>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</si>
  <si>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</si>
  <si>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</si>
  <si>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</si>
  <si>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</si>
  <si>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</si>
  <si>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</si>
  <si>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</si>
  <si>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</si>
  <si>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</si>
  <si>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</si>
  <si>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</si>
  <si>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</si>
  <si>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</si>
  <si>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</si>
  <si>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</si>
  <si>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</si>
  <si>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</si>
  <si>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</si>
  <si>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</si>
  <si>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</si>
  <si>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</si>
  <si>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</si>
  <si>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</si>
  <si>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</si>
  <si>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</si>
  <si>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</si>
  <si>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</si>
  <si>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</si>
  <si>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</si>
  <si>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</si>
  <si>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</si>
  <si>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</si>
  <si>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</si>
  <si>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</si>
  <si>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</si>
  <si>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</si>
  <si>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</si>
  <si>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</si>
  <si>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</si>
  <si>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</si>
  <si>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</si>
  <si>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</si>
  <si>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</si>
  <si>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</si>
  <si>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</si>
  <si>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</si>
  <si>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</si>
  <si>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</si>
  <si>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</si>
  <si>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</si>
  <si>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</si>
  <si>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</si>
  <si>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</si>
  <si>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</si>
  <si>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</si>
  <si>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</si>
  <si>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</si>
  <si>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</si>
  <si>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</si>
  <si>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</si>
  <si>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</si>
  <si>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</si>
  <si>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</si>
  <si>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</si>
  <si>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</si>
  <si>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</si>
  <si>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</si>
  <si>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</si>
  <si>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</si>
  <si>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</si>
  <si>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</si>
  <si>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</si>
  <si>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</si>
  <si>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</si>
  <si>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</si>
  <si>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</si>
  <si>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</si>
  <si>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</si>
  <si>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</si>
  <si>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</si>
  <si>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</si>
  <si>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</si>
  <si>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</si>
  <si>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</si>
  <si>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</si>
  <si>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</si>
  <si>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</si>
  <si>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</si>
  <si>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</si>
  <si>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</si>
  <si>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</si>
  <si>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</si>
  <si>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</si>
  <si>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</si>
  <si>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</si>
  <si>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</si>
  <si>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</si>
  <si>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</si>
  <si>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</si>
  <si>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</si>
  <si>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</si>
  <si>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</si>
  <si>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</si>
  <si>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</si>
  <si>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</si>
  <si>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</si>
  <si>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</si>
  <si>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</si>
  <si>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</si>
  <si>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</si>
  <si>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</si>
  <si>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</si>
  <si>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</si>
  <si>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</si>
  <si>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</si>
  <si>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</si>
  <si>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</si>
  <si>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</si>
  <si>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</si>
  <si>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</si>
  <si>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</si>
  <si>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</si>
  <si>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</si>
  <si>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</si>
  <si>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</si>
  <si>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</si>
  <si>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</si>
  <si>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</si>
  <si>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</si>
  <si>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</si>
  <si>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</si>
  <si>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</si>
  <si>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</si>
  <si>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</si>
  <si>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</si>
  <si>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</si>
  <si>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</si>
  <si>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</si>
  <si>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</si>
  <si>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</si>
  <si>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</si>
  <si>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</si>
  <si>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</si>
  <si>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</si>
  <si>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</si>
  <si>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</si>
  <si>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</si>
  <si>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</si>
  <si>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</si>
  <si>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</si>
  <si>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</si>
  <si>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</si>
  <si>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</si>
  <si>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</si>
  <si>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</si>
  <si>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</si>
  <si>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</si>
  <si>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</si>
  <si>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</si>
  <si>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</si>
  <si>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</si>
  <si>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</si>
  <si>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</si>
  <si>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</si>
  <si>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</si>
  <si>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</si>
  <si>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</si>
  <si>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</si>
  <si>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</si>
  <si>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</si>
  <si>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</si>
  <si>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</si>
  <si>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</si>
  <si>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</si>
  <si>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</si>
  <si>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</si>
  <si>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</si>
  <si>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</si>
  <si>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</si>
  <si>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</si>
  <si>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</si>
  <si>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</si>
  <si>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</si>
  <si>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</si>
  <si>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</si>
  <si>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</si>
  <si>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</si>
  <si>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</si>
  <si>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</si>
  <si>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</si>
  <si>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</si>
  <si>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</si>
  <si>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</si>
  <si>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</si>
  <si>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</si>
  <si>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</si>
  <si>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</si>
  <si>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</si>
  <si>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</si>
  <si>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</si>
  <si>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</si>
  <si>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</si>
  <si>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</si>
  <si>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</si>
  <si>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</si>
  <si>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</si>
  <si>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</si>
  <si>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</si>
  <si>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</si>
  <si>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</si>
  <si>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</si>
  <si>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</si>
  <si>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</si>
  <si>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</si>
  <si>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</si>
  <si>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</si>
  <si>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</si>
  <si>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</si>
  <si>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</si>
  <si>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</si>
  <si>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</si>
  <si>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</si>
  <si>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</si>
  <si>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</si>
  <si>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</si>
  <si>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</si>
  <si>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</si>
  <si>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</si>
  <si>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</si>
  <si>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</si>
  <si>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</si>
  <si>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</si>
  <si>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</si>
  <si>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</si>
  <si>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</si>
  <si>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</si>
  <si>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</si>
  <si>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</si>
  <si>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</si>
  <si>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</si>
  <si>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</si>
  <si>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</si>
  <si>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</si>
  <si>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</si>
  <si>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</si>
  <si>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</si>
  <si>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</si>
  <si>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</si>
  <si>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</si>
  <si>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</si>
  <si>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</si>
  <si>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</si>
  <si>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</si>
  <si>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</si>
  <si>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</si>
  <si>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</si>
  <si>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</si>
  <si>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</si>
  <si>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</si>
  <si>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</si>
  <si>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</si>
  <si>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</si>
  <si>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</si>
  <si>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</si>
  <si>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</si>
  <si>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</si>
  <si>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</si>
  <si>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</si>
  <si>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</si>
  <si>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</si>
  <si>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</si>
  <si>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</si>
  <si>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</si>
  <si>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</si>
  <si>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</si>
  <si>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</si>
  <si>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</si>
  <si>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</si>
  <si>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</si>
  <si>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</si>
  <si>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</si>
  <si>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</si>
  <si>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</si>
  <si>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</si>
  <si>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</si>
  <si>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</si>
  <si>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</si>
  <si>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</si>
  <si>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</si>
  <si>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</si>
  <si>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</si>
  <si>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</si>
  <si>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</si>
  <si>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</si>
  <si>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</si>
  <si>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</si>
  <si>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</si>
  <si>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</si>
  <si>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</si>
  <si>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</si>
  <si>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</si>
  <si>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</si>
  <si>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</si>
  <si>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</si>
  <si>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</si>
  <si>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</si>
  <si>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</si>
  <si>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</si>
  <si>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</si>
  <si>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</si>
  <si>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</si>
  <si>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</si>
  <si>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</si>
  <si>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</si>
  <si>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</si>
  <si>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</si>
  <si>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</si>
  <si>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</si>
  <si>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</si>
  <si>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</si>
  <si>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</si>
  <si>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</si>
  <si>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</si>
  <si>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</si>
  <si>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</si>
  <si>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</si>
  <si>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</si>
  <si>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</si>
  <si>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</si>
  <si>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</si>
  <si>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</si>
  <si>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</si>
  <si>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</si>
  <si>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</si>
  <si>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</si>
  <si>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</si>
  <si>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</si>
  <si>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</si>
  <si>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</si>
  <si>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</si>
  <si>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</si>
  <si>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</si>
  <si>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</si>
  <si>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</si>
  <si>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</si>
  <si>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</si>
  <si>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</si>
  <si>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</si>
  <si>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</si>
  <si>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</si>
  <si>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</si>
  <si>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</si>
  <si>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</si>
  <si>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</si>
  <si>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</si>
  <si>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</si>
  <si>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</si>
  <si>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</si>
  <si>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</si>
  <si>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</si>
  <si>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</si>
  <si>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</si>
  <si>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</si>
  <si>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</si>
  <si>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</si>
  <si>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</si>
  <si>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</si>
  <si>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</si>
  <si>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</si>
  <si>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</si>
  <si>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</si>
  <si>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</si>
  <si>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</si>
  <si>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</si>
  <si>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</si>
  <si>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</si>
  <si>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</si>
  <si>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</si>
  <si>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</si>
  <si>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</si>
  <si>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</si>
  <si>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</si>
  <si>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</si>
  <si>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</si>
  <si>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</si>
  <si>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</si>
  <si>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</si>
  <si>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</si>
  <si>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</si>
  <si>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</si>
  <si>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</si>
  <si>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</si>
  <si>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</si>
  <si>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</si>
  <si>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</si>
  <si>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</si>
  <si>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</si>
  <si>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</si>
  <si>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</si>
  <si>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</si>
  <si>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</si>
  <si>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</si>
  <si>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</si>
  <si>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</si>
  <si>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</si>
  <si>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</si>
  <si>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</si>
  <si>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</si>
  <si>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</si>
  <si>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</si>
  <si>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</si>
  <si>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</si>
  <si>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</si>
  <si>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</si>
  <si>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</si>
  <si>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</si>
  <si>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</si>
  <si>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</si>
  <si>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</si>
  <si>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</si>
  <si>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</si>
  <si>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</si>
  <si>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</si>
  <si>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</si>
  <si>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</si>
  <si>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</si>
  <si>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</si>
  <si>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</si>
  <si>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</si>
  <si>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</si>
  <si>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</si>
  <si>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</si>
  <si>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</si>
  <si>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</si>
  <si>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</si>
  <si>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</si>
  <si>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</si>
  <si>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</si>
  <si>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</si>
  <si>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</si>
  <si>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</si>
  <si>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</si>
  <si>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</si>
  <si>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</si>
  <si>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</si>
  <si>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</si>
  <si>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</si>
  <si>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</si>
  <si>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</si>
  <si>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</si>
  <si>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</si>
  <si>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</si>
  <si>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</si>
  <si>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</si>
  <si>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</si>
  <si>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</si>
  <si>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</si>
  <si>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</si>
  <si>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</si>
  <si>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</si>
  <si>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</si>
  <si>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</si>
  <si>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</si>
  <si>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</si>
  <si>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</si>
  <si>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</si>
  <si>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</si>
  <si>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</si>
  <si>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</si>
  <si>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</si>
  <si>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</si>
  <si>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</si>
  <si>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</si>
  <si>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</si>
  <si>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</si>
  <si>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</si>
  <si>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</si>
  <si>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</si>
  <si>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</si>
  <si>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</si>
  <si>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</si>
  <si>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</si>
  <si>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</si>
  <si>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</si>
  <si>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</si>
  <si>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</si>
  <si>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</si>
  <si>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</si>
  <si>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</si>
  <si>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</si>
  <si>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</si>
  <si>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</si>
  <si>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</si>
  <si>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</si>
  <si>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</si>
  <si>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</si>
  <si>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</si>
  <si>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</si>
  <si>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</si>
  <si>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</si>
  <si>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</si>
  <si>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</si>
  <si>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</si>
  <si>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</si>
  <si>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</si>
  <si>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</si>
  <si>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</si>
  <si>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</si>
  <si>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</si>
  <si>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</si>
  <si>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</si>
  <si>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</si>
  <si>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</si>
  <si>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</si>
  <si>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</si>
  <si>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</si>
  <si>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</si>
  <si>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</si>
  <si>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</si>
  <si>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</si>
  <si>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</si>
  <si>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</si>
  <si>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</si>
  <si>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</si>
  <si>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</si>
  <si>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</si>
  <si>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</si>
  <si>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</si>
  <si>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</si>
  <si>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</si>
  <si>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</si>
  <si>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</si>
  <si>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</si>
  <si>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</si>
  <si>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</si>
  <si>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</si>
  <si>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</si>
  <si>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</si>
  <si>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</si>
  <si>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</si>
  <si>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</si>
  <si>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</si>
  <si>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</si>
  <si>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</si>
  <si>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</si>
  <si>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</si>
  <si>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</si>
  <si>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</si>
  <si>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</si>
  <si>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</si>
  <si>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</si>
  <si>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</si>
  <si>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</si>
  <si>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</si>
  <si>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</si>
  <si>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</si>
  <si>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</si>
  <si>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</si>
  <si>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</si>
  <si>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</si>
  <si>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</si>
  <si>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</si>
  <si>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</si>
  <si>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</si>
  <si>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</si>
  <si>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</si>
  <si>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</si>
  <si>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</si>
  <si>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</si>
  <si>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</si>
  <si>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</si>
  <si>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</si>
  <si>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</si>
  <si>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</si>
  <si>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</si>
  <si>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</si>
  <si>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</si>
  <si>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</si>
  <si>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</si>
  <si>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</si>
  <si>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</si>
  <si>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</si>
  <si>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</si>
  <si>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</si>
  <si>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</si>
  <si>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</si>
  <si>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</si>
  <si>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</si>
  <si>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</si>
  <si>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</si>
  <si>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</si>
  <si>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</si>
  <si>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</si>
  <si>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</si>
  <si>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</si>
  <si>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</si>
  <si>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</si>
  <si>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</si>
  <si>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</si>
  <si>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</si>
  <si>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</si>
  <si>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</si>
  <si>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</si>
  <si>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</si>
  <si>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</si>
  <si>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</si>
  <si>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</si>
  <si>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</si>
  <si>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</si>
  <si>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</si>
  <si>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</si>
  <si>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</si>
  <si>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</si>
  <si>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</si>
  <si>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</si>
  <si>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</si>
  <si>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</si>
  <si>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</si>
  <si>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</si>
  <si>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</si>
  <si>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</si>
  <si>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</si>
  <si>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</si>
  <si>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</si>
  <si>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</si>
  <si>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</si>
  <si>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</si>
  <si>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</si>
  <si>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</si>
  <si>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</si>
  <si>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</si>
  <si>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</si>
  <si>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</si>
  <si>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</si>
  <si>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</si>
  <si>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</si>
  <si>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</si>
  <si>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</si>
  <si>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</si>
  <si>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</si>
  <si>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</si>
  <si>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</si>
  <si>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</si>
  <si>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</si>
  <si>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</si>
  <si>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</si>
  <si>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</si>
  <si>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</si>
  <si>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</si>
  <si>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</si>
  <si>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</si>
  <si>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</si>
  <si>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</si>
  <si>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</si>
  <si>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</si>
  <si>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</si>
  <si>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</si>
  <si>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</si>
  <si>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</si>
  <si>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</si>
  <si>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</si>
  <si>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</si>
  <si>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</si>
  <si>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</si>
  <si>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</si>
  <si>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</si>
  <si>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</si>
  <si>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</si>
  <si>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</si>
  <si>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</si>
  <si>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</si>
  <si>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</si>
  <si>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</si>
  <si>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</si>
  <si>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</si>
  <si>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</si>
  <si>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</si>
  <si>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</si>
  <si>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</si>
  <si>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</si>
  <si>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</si>
  <si>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</si>
  <si>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</si>
  <si>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</si>
  <si>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</si>
  <si>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</si>
  <si>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</si>
  <si>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</si>
  <si>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</si>
  <si>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</si>
  <si>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</si>
  <si>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</si>
  <si>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</si>
  <si>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</si>
  <si>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</si>
  <si>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</si>
  <si>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</si>
  <si>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</si>
  <si>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</si>
  <si>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</si>
  <si>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</si>
  <si>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</si>
  <si>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</si>
  <si>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</si>
  <si>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</si>
  <si>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</si>
  <si>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</si>
  <si>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</si>
  <si>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</si>
  <si>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</si>
  <si>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</si>
  <si>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</si>
  <si>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</si>
  <si>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</si>
  <si>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</si>
  <si>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</si>
  <si>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</si>
  <si>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</si>
  <si>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</si>
  <si>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</si>
  <si>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</si>
  <si>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</si>
  <si>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</si>
  <si>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</si>
  <si>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</si>
  <si>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</si>
  <si>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</si>
  <si>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</si>
  <si>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</si>
  <si>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</si>
  <si>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</si>
  <si>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</si>
  <si>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</si>
  <si>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</si>
  <si>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</si>
  <si>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</si>
  <si>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</si>
  <si>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</si>
  <si>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</si>
  <si>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</si>
  <si>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</si>
  <si>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</si>
  <si>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</si>
  <si>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</si>
  <si>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</si>
  <si>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</si>
  <si>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</si>
  <si>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</si>
  <si>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</si>
  <si>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</si>
  <si>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</si>
  <si>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</si>
  <si>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</si>
  <si>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</si>
  <si>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</si>
  <si>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</si>
  <si>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</si>
  <si>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</si>
  <si>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</si>
  <si>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</si>
  <si>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</si>
  <si>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</si>
  <si>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</si>
  <si>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</si>
  <si>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</si>
  <si>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</si>
  <si>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</si>
  <si>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</si>
  <si>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</si>
  <si>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</si>
  <si>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</si>
  <si>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</si>
  <si>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</si>
  <si>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</si>
  <si>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</si>
  <si>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</si>
  <si>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</si>
  <si>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</si>
  <si>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</si>
  <si>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</si>
  <si>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</si>
  <si>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</si>
  <si>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</si>
  <si>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</si>
  <si>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</si>
  <si>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</si>
  <si>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</si>
  <si>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</si>
  <si>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</si>
  <si>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</si>
  <si>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</si>
  <si>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</si>
  <si>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</si>
  <si>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</si>
  <si>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</si>
  <si>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</si>
  <si>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</si>
  <si>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</si>
  <si>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</si>
  <si>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</si>
  <si>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</si>
  <si>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</si>
  <si>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</si>
  <si>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</si>
  <si>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</si>
  <si>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</si>
  <si>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</si>
  <si>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</si>
  <si>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</si>
  <si>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</si>
  <si>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</si>
  <si>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</si>
  <si>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</si>
  <si>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</si>
  <si>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</si>
  <si>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</si>
  <si>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</si>
  <si>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</si>
  <si>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</si>
  <si>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</si>
  <si>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</si>
  <si>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</si>
  <si>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</si>
  <si>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</si>
  <si>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</si>
  <si>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</si>
  <si>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</si>
  <si>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</si>
  <si>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</si>
  <si>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</si>
  <si>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</si>
  <si>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</si>
  <si>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</si>
  <si>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</si>
  <si>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</si>
  <si>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</si>
  <si>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</si>
  <si>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</si>
  <si>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</si>
  <si>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</si>
  <si>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</si>
  <si>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</si>
  <si>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</si>
  <si>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</si>
  <si>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</si>
  <si>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</si>
  <si>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</si>
  <si>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</si>
  <si>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</si>
  <si>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</si>
  <si>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</si>
  <si>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</si>
  <si>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</si>
  <si>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</si>
  <si>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</si>
  <si>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</si>
  <si>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</si>
  <si>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</si>
  <si>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</si>
  <si>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</si>
  <si>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</si>
  <si>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</si>
  <si>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</si>
  <si>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</si>
  <si>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</si>
  <si>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</si>
  <si>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</si>
  <si>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</si>
  <si>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</si>
  <si>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</si>
  <si>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</si>
  <si>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</si>
  <si>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</si>
  <si>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</si>
  <si>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</si>
  <si>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</si>
  <si>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</si>
  <si>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</si>
  <si>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</si>
  <si>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</si>
  <si>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</si>
  <si>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</si>
  <si>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</si>
  <si>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</si>
  <si>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</si>
  <si>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</si>
  <si>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</si>
  <si>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</si>
  <si>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</si>
  <si>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</si>
  <si>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</si>
  <si>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</si>
  <si>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</si>
  <si>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</si>
  <si>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</si>
  <si>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</si>
  <si>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</si>
  <si>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</si>
  <si>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</si>
  <si>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</si>
  <si>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</si>
  <si>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</si>
  <si>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</si>
  <si>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</si>
  <si>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</si>
  <si>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</si>
  <si>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</si>
  <si>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</si>
  <si>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</si>
  <si>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</si>
  <si>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</si>
  <si>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</si>
  <si>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</si>
  <si>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</si>
  <si>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</si>
  <si>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</si>
  <si>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</si>
  <si>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</si>
  <si>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</si>
  <si>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</si>
  <si>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</si>
  <si>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</si>
  <si>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</si>
  <si>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</si>
  <si>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</si>
  <si>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</si>
  <si>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</si>
  <si>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</si>
  <si>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</si>
  <si>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</si>
  <si>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</si>
  <si>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</si>
  <si>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</si>
  <si>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</si>
  <si>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</si>
  <si>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</si>
  <si>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</si>
  <si>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</si>
  <si>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</si>
  <si>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</si>
  <si>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</si>
  <si>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</si>
  <si>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</si>
  <si>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</si>
  <si>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</si>
  <si>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</si>
  <si>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</si>
  <si>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</si>
  <si>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</si>
  <si>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</si>
  <si>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</si>
  <si>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</si>
  <si>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</si>
  <si>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</si>
  <si>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</si>
  <si>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</si>
  <si>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</si>
  <si>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</si>
  <si>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</si>
  <si>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</si>
  <si>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</si>
  <si>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</si>
  <si>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</si>
  <si>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</si>
  <si>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</si>
  <si>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</si>
  <si>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</si>
  <si>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</si>
  <si>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</si>
  <si>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</si>
  <si>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</si>
  <si>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</si>
  <si>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</si>
  <si>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</si>
  <si>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</si>
  <si>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</si>
  <si>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</si>
  <si>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</si>
  <si>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</si>
  <si>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</si>
  <si>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</si>
  <si>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</si>
  <si>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</si>
  <si>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</si>
  <si>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</si>
  <si>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</si>
  <si>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</si>
  <si>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</si>
  <si>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</si>
  <si>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</si>
  <si>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</si>
  <si>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</si>
  <si>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</si>
  <si>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</si>
  <si>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</si>
  <si>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</si>
  <si>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</si>
  <si>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</si>
  <si>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</si>
  <si>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</si>
  <si>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</si>
  <si>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</si>
  <si>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</si>
  <si>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</si>
  <si>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</si>
  <si>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</si>
  <si>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</si>
  <si>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</si>
  <si>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</si>
  <si>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</si>
  <si>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</si>
  <si>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</si>
  <si>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</si>
  <si>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</si>
  <si>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</si>
  <si>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</si>
  <si>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</si>
  <si>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</si>
  <si>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</si>
  <si>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</si>
  <si>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</si>
  <si>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</si>
  <si>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</si>
  <si>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</si>
  <si>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</si>
  <si>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</si>
  <si>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</si>
  <si>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</si>
  <si>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</si>
  <si>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</si>
  <si>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</si>
  <si>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</si>
  <si>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</si>
  <si>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</si>
  <si>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</si>
  <si>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</si>
  <si>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</si>
  <si>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</si>
  <si>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</si>
  <si>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</si>
  <si>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</si>
  <si>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</si>
  <si>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</si>
  <si>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</si>
  <si>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</si>
  <si>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</si>
  <si>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</si>
  <si>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</si>
  <si>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</si>
  <si>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</si>
  <si>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</si>
  <si>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</si>
  <si>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</si>
  <si>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</si>
  <si>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</si>
  <si>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</si>
  <si>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</si>
  <si>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</si>
  <si>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</si>
  <si>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</si>
  <si>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</si>
  <si>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</si>
  <si>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</si>
  <si>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</si>
  <si>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</si>
  <si>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</si>
  <si>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</si>
  <si>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</si>
  <si>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</si>
  <si>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</si>
  <si>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</si>
  <si>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</si>
  <si>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</si>
  <si>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</si>
  <si>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</si>
  <si>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</si>
  <si>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</si>
  <si>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</si>
  <si>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</si>
  <si>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</si>
  <si>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</si>
  <si>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</si>
  <si>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</si>
  <si>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</si>
  <si>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</si>
  <si>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</si>
  <si>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</si>
  <si>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</si>
  <si>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</si>
  <si>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</si>
  <si>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</si>
  <si>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</si>
  <si>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</si>
  <si>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</si>
  <si>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</si>
  <si>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</si>
  <si>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</si>
  <si>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</si>
  <si>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</si>
  <si>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</si>
  <si>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</si>
  <si>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</si>
  <si>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</si>
  <si>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</si>
  <si>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</si>
  <si>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</si>
  <si>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</si>
  <si>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</si>
  <si>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</si>
  <si>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</si>
  <si>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</si>
  <si>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</si>
  <si>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</si>
  <si>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</si>
  <si>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</si>
  <si>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</si>
  <si>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</si>
  <si>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</si>
  <si>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</si>
  <si>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</si>
  <si>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</si>
  <si>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</si>
  <si>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</si>
  <si>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</si>
  <si>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</si>
  <si>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</si>
  <si>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</si>
  <si>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</si>
  <si>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</si>
  <si>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</si>
  <si>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</si>
  <si>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</si>
  <si>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</si>
  <si>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</si>
  <si>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</si>
  <si>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</si>
  <si>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</si>
  <si>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</si>
  <si>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</si>
  <si>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</si>
  <si>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</si>
  <si>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</si>
  <si>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</si>
  <si>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</si>
  <si>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</si>
  <si>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</si>
  <si>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</si>
  <si>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</si>
  <si>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</si>
  <si>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</si>
  <si>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</si>
  <si>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</si>
  <si>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</si>
  <si>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</si>
  <si>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</si>
  <si>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</si>
  <si>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</si>
  <si>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</si>
  <si>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</si>
  <si>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</si>
  <si>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</si>
  <si>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</si>
  <si>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</si>
  <si>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</si>
  <si>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</si>
  <si>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</si>
  <si>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</si>
  <si>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</si>
  <si>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</si>
  <si>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</si>
  <si>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</si>
  <si>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</si>
  <si>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</si>
  <si>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</si>
  <si>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</si>
  <si>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</si>
  <si>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</si>
  <si>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</si>
  <si>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</si>
  <si>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</si>
  <si>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</si>
  <si>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</si>
  <si>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</si>
  <si>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</si>
  <si>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</si>
  <si>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</si>
  <si>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</si>
  <si>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</si>
  <si>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</si>
  <si>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</si>
  <si>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</si>
  <si>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</si>
  <si>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</si>
  <si>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</si>
  <si>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</si>
  <si>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</si>
  <si>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</si>
  <si>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</si>
  <si>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</si>
  <si>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</si>
  <si>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</si>
  <si>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</si>
  <si>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</si>
  <si>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</si>
  <si>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</si>
  <si>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</si>
  <si>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</si>
  <si>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</si>
  <si>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</si>
  <si>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</si>
  <si>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</si>
  <si>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</si>
  <si>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</si>
  <si>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</si>
  <si>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</si>
  <si>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</si>
  <si>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</si>
  <si>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</si>
  <si>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</si>
  <si>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</si>
  <si>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</si>
  <si>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</si>
  <si>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</si>
  <si>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</si>
  <si>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</si>
  <si>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</si>
  <si>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</si>
  <si>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</si>
  <si>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</si>
  <si>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</si>
  <si>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</si>
  <si>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</si>
  <si>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</si>
  <si>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</si>
  <si>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</si>
  <si>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</si>
  <si>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</si>
  <si>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</si>
  <si>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</si>
  <si>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</si>
  <si>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</si>
  <si>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</si>
  <si>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</si>
  <si>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</si>
  <si>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</si>
  <si>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</si>
  <si>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</si>
  <si>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</si>
  <si>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</si>
  <si>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</si>
  <si>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</si>
  <si>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</si>
  <si>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</si>
  <si>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</si>
  <si>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</si>
  <si>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</si>
  <si>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</si>
  <si>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</si>
  <si>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</si>
  <si>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</si>
  <si>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</si>
  <si>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</si>
  <si>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</si>
  <si>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</si>
  <si>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</si>
  <si>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</si>
  <si>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</si>
  <si>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</si>
  <si>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</si>
  <si>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</si>
  <si>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</si>
  <si>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</si>
  <si>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</si>
  <si>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</si>
  <si>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</si>
  <si>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</si>
  <si>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</si>
  <si>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</si>
  <si>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</si>
  <si>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</si>
  <si>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</si>
  <si>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</si>
  <si>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</si>
  <si>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</si>
  <si>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</si>
  <si>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</si>
  <si>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</si>
  <si>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</si>
  <si>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</si>
  <si>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</si>
  <si>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</si>
  <si>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</si>
  <si>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</si>
  <si>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</si>
  <si>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</si>
  <si>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</si>
  <si>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</si>
  <si>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</si>
  <si>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</si>
  <si>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</si>
  <si>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</si>
  <si>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</si>
  <si>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</si>
  <si>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</si>
  <si>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</si>
  <si>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</si>
  <si>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</si>
  <si>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</si>
  <si>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</si>
  <si>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</si>
  <si>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</si>
  <si>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</si>
  <si>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</si>
  <si>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</si>
  <si>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</si>
  <si>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</si>
  <si>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</si>
  <si>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</si>
  <si>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</si>
  <si>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</si>
  <si>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</si>
  <si>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</si>
  <si>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</si>
  <si>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</si>
  <si>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</si>
  <si>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</si>
  <si>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</si>
  <si>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</si>
  <si>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</si>
  <si>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</si>
  <si>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</si>
  <si>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</si>
  <si>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</si>
  <si>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</si>
  <si>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</si>
  <si>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</si>
  <si>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</si>
  <si>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</si>
  <si>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</si>
  <si>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</si>
  <si>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</si>
  <si>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</si>
  <si>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</si>
  <si>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</si>
  <si>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</si>
  <si>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</si>
  <si>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</si>
  <si>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</si>
  <si>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</si>
  <si>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</si>
  <si>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</si>
  <si>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</si>
  <si>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</si>
  <si>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</si>
  <si>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</si>
  <si>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</si>
  <si>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</si>
  <si>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</si>
  <si>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</si>
  <si>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</si>
  <si>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</si>
  <si>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</si>
  <si>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</si>
  <si>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</si>
  <si>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</si>
  <si>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</si>
  <si>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</si>
  <si>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</si>
  <si>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</si>
  <si>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</si>
  <si>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</si>
  <si>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</si>
  <si>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</si>
  <si>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</si>
  <si>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</si>
  <si>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</si>
  <si>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</si>
  <si>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</si>
  <si>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</si>
  <si>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</si>
  <si>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</si>
  <si>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</si>
  <si>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</si>
  <si>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</si>
  <si>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</si>
  <si>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</si>
  <si>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</si>
  <si>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</si>
  <si>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</si>
  <si>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</si>
  <si>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</si>
  <si>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</si>
  <si>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</si>
  <si>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</si>
  <si>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</si>
  <si>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</si>
  <si>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</si>
  <si>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</si>
  <si>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</si>
  <si>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</si>
  <si>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</si>
  <si>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</si>
  <si>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</si>
  <si>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</si>
  <si>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</si>
  <si>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</si>
  <si>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</si>
  <si>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</si>
  <si>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</si>
  <si>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</si>
  <si>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</si>
  <si>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</si>
  <si>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</si>
  <si>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</si>
  <si>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</si>
  <si>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</si>
  <si>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</si>
  <si>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</si>
  <si>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</si>
  <si>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</si>
  <si>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</si>
  <si>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</si>
  <si>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</si>
  <si>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</si>
  <si>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</si>
  <si>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</si>
  <si>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</si>
  <si>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</si>
  <si>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</si>
  <si>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</si>
  <si>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</si>
  <si>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</si>
  <si>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</si>
  <si>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</si>
  <si>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</si>
  <si>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</si>
  <si>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</si>
  <si>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</si>
  <si>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</si>
  <si>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</si>
  <si>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</si>
  <si>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</si>
  <si>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</si>
  <si>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</si>
  <si>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</si>
  <si>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</si>
  <si>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</si>
  <si>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</si>
  <si>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</si>
  <si>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</si>
  <si>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</si>
  <si>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</si>
  <si>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</si>
  <si>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</si>
  <si>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</si>
  <si>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</si>
  <si>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</si>
  <si>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</si>
  <si>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</si>
  <si>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</si>
  <si>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</si>
  <si>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</si>
  <si>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</si>
  <si>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</si>
  <si>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</si>
  <si>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</si>
  <si>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</si>
  <si>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</si>
  <si>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</si>
  <si>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</si>
  <si>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</si>
  <si>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</si>
  <si>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</si>
  <si>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</si>
  <si>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</si>
  <si>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</si>
  <si>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</si>
  <si>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</si>
  <si>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</si>
  <si>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</si>
  <si>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</si>
  <si>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</si>
  <si>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</si>
  <si>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</si>
  <si>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</si>
  <si>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</si>
  <si>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</si>
  <si>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</si>
  <si>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</si>
  <si>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</si>
  <si>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</si>
  <si>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</si>
  <si>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</si>
  <si>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</si>
  <si>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</si>
  <si>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</si>
  <si>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</si>
  <si>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</si>
  <si>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</si>
  <si>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</si>
  <si>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</si>
  <si>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</si>
  <si>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</si>
  <si>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</si>
  <si>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</si>
  <si>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</si>
  <si>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</si>
  <si>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</si>
  <si>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</si>
  <si>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</si>
  <si>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</si>
  <si>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</si>
  <si>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</si>
  <si>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</si>
  <si>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</si>
  <si>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</si>
  <si>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</si>
  <si>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</si>
  <si>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</si>
  <si>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</si>
  <si>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</si>
  <si>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</si>
  <si>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</si>
  <si>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</si>
  <si>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</si>
  <si>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</si>
  <si>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</si>
  <si>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</si>
  <si>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</si>
  <si>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</si>
  <si>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</si>
  <si>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</si>
  <si>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</si>
  <si>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</si>
  <si>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</si>
  <si>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</si>
  <si>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</si>
  <si>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</si>
  <si>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</si>
  <si>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</si>
  <si>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</si>
  <si>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</si>
  <si>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</si>
  <si>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</si>
  <si>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</si>
  <si>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</si>
  <si>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</si>
  <si>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</si>
  <si>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</si>
  <si>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</si>
  <si>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</si>
  <si>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</si>
  <si>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</si>
  <si>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</si>
  <si>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</si>
  <si>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</si>
  <si>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</si>
  <si>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</si>
  <si>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</si>
  <si>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</si>
  <si>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</si>
  <si>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</si>
  <si>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</si>
  <si>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</si>
  <si>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</si>
  <si>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</si>
  <si>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</si>
  <si>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</si>
  <si>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</si>
  <si>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</si>
  <si>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</si>
  <si>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</si>
  <si>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</si>
  <si>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</si>
  <si>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</si>
  <si>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</si>
  <si>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</si>
  <si>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</si>
  <si>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</si>
  <si>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</si>
  <si>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</si>
  <si>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</si>
  <si>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</si>
  <si>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</si>
  <si>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</si>
  <si>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</si>
  <si>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</si>
  <si>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</si>
  <si>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</si>
  <si>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</si>
  <si>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</si>
  <si>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</si>
  <si>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</si>
  <si>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</si>
  <si>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</si>
  <si>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</si>
  <si>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</si>
  <si>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</si>
  <si>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</si>
  <si>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</si>
  <si>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</si>
  <si>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</si>
  <si>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</si>
  <si>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</si>
  <si>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</si>
  <si>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</si>
  <si>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</si>
  <si>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</si>
  <si>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</si>
  <si>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</si>
  <si>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</si>
  <si>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</si>
  <si>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</si>
  <si>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</si>
  <si>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</si>
  <si>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</si>
  <si>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</si>
  <si>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</si>
  <si>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</si>
  <si>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</si>
  <si>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</si>
  <si>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</si>
  <si>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</si>
  <si>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</si>
  <si>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</si>
  <si>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</si>
  <si>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</si>
  <si>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</si>
  <si>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</si>
  <si>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</si>
  <si>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</si>
  <si>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</si>
  <si>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</si>
  <si>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</si>
  <si>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</si>
  <si>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</si>
  <si>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</si>
  <si>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</si>
  <si>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</si>
  <si>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</si>
  <si>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</si>
  <si>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</si>
  <si>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</si>
  <si>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</si>
  <si>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</si>
  <si>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</si>
  <si>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</si>
  <si>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</si>
  <si>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</si>
  <si>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</si>
  <si>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</si>
  <si>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</si>
  <si>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</si>
  <si>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</si>
  <si>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</si>
  <si>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</si>
  <si>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</si>
  <si>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</si>
  <si>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</si>
  <si>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</si>
  <si>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</si>
  <si>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</si>
  <si>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</si>
  <si>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</si>
  <si>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</si>
  <si>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</si>
  <si>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</si>
  <si>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</si>
  <si>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</si>
  <si>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</si>
  <si>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</si>
  <si>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</si>
  <si>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</si>
  <si>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</si>
  <si>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</si>
  <si>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</si>
  <si>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</si>
  <si>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</si>
  <si>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</si>
  <si>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</si>
  <si>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</si>
  <si>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</si>
  <si>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</si>
  <si>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</si>
  <si>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</si>
  <si>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</si>
  <si>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</si>
  <si>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</si>
  <si>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</si>
  <si>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</si>
  <si>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</si>
  <si>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</si>
  <si>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</si>
  <si>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</si>
  <si>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</si>
  <si>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</si>
  <si>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</si>
  <si>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</si>
  <si>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</si>
  <si>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</si>
  <si>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</si>
  <si>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</si>
  <si>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</si>
  <si>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</si>
  <si>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</si>
  <si>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</si>
  <si>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</si>
  <si>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</si>
  <si>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</si>
  <si>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</si>
  <si>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</si>
  <si>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</si>
  <si>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</si>
  <si>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</si>
  <si>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</si>
  <si>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</si>
  <si>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</si>
  <si>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</si>
  <si>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</si>
  <si>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</si>
  <si>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</si>
  <si>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</si>
  <si>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</si>
  <si>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</si>
  <si>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</si>
  <si>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</si>
  <si>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</si>
  <si>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</si>
  <si>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</si>
  <si>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</si>
  <si>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</si>
  <si>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</si>
  <si>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</si>
  <si>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</si>
  <si>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</si>
  <si>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</si>
  <si>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</si>
  <si>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</si>
  <si>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</si>
  <si>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</si>
  <si>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</si>
  <si>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</si>
  <si>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</si>
  <si>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</si>
  <si>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</si>
  <si>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</si>
  <si>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</si>
  <si>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</si>
  <si>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</si>
  <si>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</si>
  <si>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</si>
  <si>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</si>
  <si>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</si>
  <si>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</si>
  <si>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</si>
  <si>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</si>
  <si>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</si>
  <si>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</si>
  <si>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</si>
  <si>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</si>
  <si>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</si>
  <si>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</si>
  <si>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</si>
  <si>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</si>
  <si>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</si>
  <si>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</si>
  <si>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</si>
  <si>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</si>
  <si>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</si>
  <si>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</si>
  <si>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</si>
  <si>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</si>
  <si>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</si>
  <si>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</si>
  <si>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</si>
  <si>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</si>
  <si>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</si>
  <si>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</si>
  <si>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</si>
  <si>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</si>
  <si>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</si>
  <si>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</si>
  <si>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</si>
  <si>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</si>
  <si>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</si>
  <si>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</si>
  <si>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</si>
  <si>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</si>
  <si>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</si>
  <si>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</si>
  <si>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</si>
  <si>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</si>
  <si>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</si>
  <si>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</si>
  <si>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</si>
  <si>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</si>
  <si>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</si>
  <si>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</si>
  <si>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</si>
  <si>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</si>
  <si>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</si>
  <si>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</si>
  <si>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</si>
  <si>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</si>
  <si>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</si>
  <si>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</si>
  <si>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</si>
  <si>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</si>
  <si>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</si>
  <si>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</si>
  <si>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</si>
  <si>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</si>
  <si>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</si>
  <si>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</si>
  <si>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</si>
  <si>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</si>
  <si>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</si>
  <si>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</si>
  <si>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</si>
  <si>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</si>
  <si>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</si>
  <si>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</si>
  <si>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</si>
  <si>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</si>
  <si>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</si>
  <si>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</si>
  <si>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</si>
  <si>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</si>
  <si>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</si>
  <si>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</si>
  <si>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</si>
  <si>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</si>
  <si>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</si>
  <si>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</si>
  <si>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</si>
  <si>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</si>
  <si>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</si>
  <si>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</si>
  <si>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</si>
  <si>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</si>
  <si>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</si>
  <si>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</si>
  <si>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</si>
  <si>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</si>
  <si>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</si>
  <si>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</si>
  <si>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</si>
  <si>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</si>
  <si>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</si>
  <si>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</si>
  <si>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</si>
  <si>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</si>
  <si>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</si>
  <si>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</si>
  <si>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</si>
  <si>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</si>
  <si>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</si>
  <si>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</si>
  <si>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</si>
  <si>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</si>
  <si>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</si>
  <si>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</si>
  <si>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</si>
  <si>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</si>
  <si>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</si>
  <si>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</si>
  <si>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</si>
  <si>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</si>
  <si>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</si>
  <si>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</si>
  <si>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</si>
  <si>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</si>
  <si>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</si>
  <si>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</si>
  <si>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</si>
  <si>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</si>
  <si>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</si>
  <si>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</si>
  <si>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</si>
  <si>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</si>
  <si>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</si>
  <si>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</si>
  <si>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</si>
  <si>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</si>
  <si>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</si>
  <si>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</si>
  <si>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</si>
  <si>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</si>
  <si>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</si>
  <si>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</si>
  <si>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</si>
  <si>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</si>
  <si>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</si>
  <si>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</si>
  <si>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</si>
  <si>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</si>
  <si>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</si>
  <si>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</si>
  <si>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</si>
  <si>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</si>
  <si>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</si>
  <si>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</si>
  <si>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</si>
  <si>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</si>
  <si>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</si>
  <si>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</si>
  <si>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</si>
  <si>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</si>
  <si>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</si>
  <si>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</si>
  <si>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</si>
  <si>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</si>
  <si>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</si>
  <si>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</si>
  <si>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</si>
  <si>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</si>
  <si>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</si>
  <si>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</si>
  <si>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</si>
  <si>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</si>
  <si>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</si>
  <si>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</si>
  <si>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</si>
  <si>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</si>
  <si>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</si>
  <si>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</si>
  <si>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</si>
  <si>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</si>
  <si>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</si>
  <si>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</si>
  <si>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</si>
  <si>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</si>
  <si>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</si>
  <si>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</si>
  <si>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</si>
  <si>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</si>
  <si>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</si>
  <si>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</si>
  <si>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</si>
  <si>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</si>
  <si>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</si>
  <si>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</si>
  <si>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</si>
  <si>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</si>
  <si>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</si>
  <si>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</si>
  <si>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</si>
  <si>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</si>
  <si>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</si>
  <si>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</si>
  <si>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</si>
  <si>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</si>
  <si>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</si>
  <si>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</si>
  <si>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</si>
  <si>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</si>
  <si>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</si>
  <si>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</si>
  <si>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</si>
  <si>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</si>
  <si>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</si>
  <si>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</si>
  <si>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</si>
  <si>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</si>
  <si>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</si>
  <si>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</si>
  <si>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</si>
  <si>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</si>
  <si>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</si>
  <si>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</si>
  <si>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</si>
  <si>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</si>
  <si>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</si>
  <si>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</si>
  <si>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</si>
  <si>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</si>
  <si>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</si>
  <si>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</si>
  <si>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</si>
  <si>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</si>
  <si>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</si>
  <si>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</si>
  <si>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</si>
  <si>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</si>
  <si>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</si>
  <si>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</si>
  <si>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</si>
  <si>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</si>
  <si>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</si>
  <si>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</si>
  <si>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</si>
  <si>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</si>
  <si>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</si>
  <si>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</si>
  <si>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</si>
  <si>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</si>
  <si>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</si>
  <si>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</si>
  <si>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</si>
  <si>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</si>
  <si>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</si>
  <si>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</si>
  <si>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</si>
  <si>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</si>
  <si>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</si>
  <si>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</si>
  <si>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</si>
  <si>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</si>
  <si>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</si>
  <si>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</si>
  <si>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</si>
  <si>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</si>
  <si>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</si>
  <si>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</si>
  <si>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</si>
  <si>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</si>
  <si>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</si>
  <si>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</si>
  <si>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</si>
  <si>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</si>
  <si>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</si>
  <si>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</si>
  <si>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</si>
  <si>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</si>
  <si>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</si>
  <si>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</si>
  <si>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</si>
  <si>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</si>
  <si>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</si>
  <si>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</si>
  <si>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</si>
  <si>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</si>
  <si>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</si>
  <si>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</si>
  <si>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</si>
  <si>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</si>
  <si>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</si>
  <si>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</si>
  <si>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</si>
  <si>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</si>
  <si>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</si>
  <si>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</si>
  <si>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</si>
  <si>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</si>
  <si>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</si>
  <si>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</si>
  <si>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</si>
  <si>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</si>
  <si>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</si>
  <si>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</si>
  <si>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</si>
  <si>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</si>
  <si>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</si>
  <si>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</si>
  <si>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</si>
  <si>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</si>
  <si>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</si>
  <si>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</si>
  <si>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</si>
  <si>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</si>
  <si>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</si>
  <si>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</si>
  <si>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</si>
  <si>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</si>
  <si>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</si>
  <si>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</si>
  <si>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</si>
  <si>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</si>
  <si>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</si>
  <si>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</si>
  <si>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</si>
  <si>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</si>
  <si>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</si>
  <si>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</si>
  <si>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</si>
  <si>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</si>
  <si>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</si>
  <si>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</si>
  <si>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</si>
  <si>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</si>
  <si>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</si>
  <si>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</si>
  <si>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</si>
  <si>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</si>
  <si>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</si>
  <si>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</si>
  <si>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</si>
  <si>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</si>
  <si>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</si>
  <si>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</si>
  <si>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</si>
  <si>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</si>
  <si>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</si>
  <si>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</si>
  <si>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</si>
  <si>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</si>
  <si>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</si>
  <si>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</si>
  <si>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</si>
  <si>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</si>
  <si>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</si>
  <si>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</si>
  <si>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</si>
  <si>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</si>
  <si>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</si>
  <si>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</si>
  <si>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</si>
  <si>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</si>
  <si>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</si>
  <si>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</si>
  <si>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</si>
  <si>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</si>
  <si>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</si>
  <si>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</si>
  <si>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</si>
  <si>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</si>
  <si>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</si>
  <si>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</si>
  <si>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</si>
  <si>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</si>
  <si>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</si>
  <si>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</si>
  <si>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</si>
  <si>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</si>
  <si>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</si>
  <si>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</si>
  <si>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</si>
  <si>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</si>
  <si>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</si>
  <si>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</si>
  <si>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</si>
  <si>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</si>
  <si>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</si>
  <si>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</si>
  <si>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</si>
  <si>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</si>
  <si>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</si>
  <si>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</si>
  <si>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</si>
  <si>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</si>
  <si>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</si>
  <si>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</si>
  <si>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</si>
  <si>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</si>
  <si>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</si>
  <si>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</si>
  <si>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</si>
  <si>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</si>
  <si>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</si>
  <si>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</si>
  <si>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</si>
  <si>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</si>
  <si>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</si>
  <si>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</si>
  <si>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</si>
  <si>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</si>
  <si>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</si>
  <si>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</si>
  <si>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</si>
  <si>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</si>
  <si>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</si>
  <si>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</si>
  <si>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</si>
  <si>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</si>
  <si>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</si>
  <si>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</si>
  <si>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</si>
  <si>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</si>
  <si>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</si>
  <si>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</si>
  <si>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</si>
  <si>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</si>
  <si>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</si>
  <si>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</si>
  <si>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</si>
  <si>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</si>
  <si>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</si>
  <si>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</si>
  <si>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</si>
  <si>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</si>
  <si>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</si>
  <si>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</si>
  <si>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</si>
  <si>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</si>
  <si>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</si>
  <si>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</si>
  <si>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</si>
  <si>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</si>
  <si>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</si>
  <si>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</si>
  <si>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</si>
  <si>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</si>
  <si>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</si>
  <si>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</si>
  <si>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</si>
  <si>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</si>
  <si>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</si>
  <si>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</si>
  <si>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</si>
  <si>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</si>
  <si>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</si>
  <si>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</si>
  <si>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</si>
  <si>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</si>
  <si>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</si>
  <si>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</si>
  <si>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</si>
  <si>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</si>
  <si>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</si>
  <si>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</si>
  <si>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</si>
  <si>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</si>
  <si>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</si>
  <si>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</si>
  <si>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</si>
  <si>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</si>
  <si>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</si>
  <si>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</si>
  <si>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</si>
  <si>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</si>
  <si>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</si>
  <si>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</si>
  <si>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</si>
  <si>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</si>
  <si>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</si>
  <si>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</si>
  <si>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</si>
  <si>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</si>
  <si>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</si>
  <si>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</si>
  <si>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</si>
  <si>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</si>
  <si>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</si>
  <si>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</si>
  <si>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</si>
  <si>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</si>
  <si>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</si>
  <si>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</si>
  <si>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</si>
  <si>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</si>
  <si>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</si>
  <si>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</si>
  <si>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</si>
  <si>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</si>
  <si>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</si>
  <si>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</si>
  <si>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</si>
  <si>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</si>
  <si>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</si>
  <si>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</si>
  <si>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</si>
  <si>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</si>
  <si>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</si>
  <si>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</si>
  <si>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</si>
  <si>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</si>
  <si>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</si>
  <si>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</si>
  <si>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</si>
  <si>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</si>
  <si>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</si>
  <si>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</si>
  <si>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</si>
  <si>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</si>
  <si>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</si>
  <si>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</si>
  <si>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</si>
  <si>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</si>
  <si>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</si>
  <si>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</si>
  <si>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</si>
  <si>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</si>
  <si>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</si>
  <si>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</si>
  <si>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</si>
  <si>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</si>
  <si>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</si>
  <si>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</si>
  <si>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</si>
  <si>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</si>
  <si>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</si>
  <si>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</si>
  <si>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</si>
  <si>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</si>
  <si>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</si>
  <si>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</si>
  <si>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</si>
  <si>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</si>
  <si>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</si>
  <si>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</si>
  <si>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</si>
  <si>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</si>
  <si>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</si>
  <si>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</si>
  <si>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</si>
  <si>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</si>
  <si>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</si>
  <si>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</si>
  <si>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</si>
  <si>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</si>
  <si>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</si>
  <si>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</si>
  <si>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</si>
  <si>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</si>
  <si>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</si>
  <si>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</si>
  <si>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</si>
  <si>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</si>
  <si>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</si>
  <si>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</si>
  <si>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</si>
  <si>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</si>
  <si>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</si>
  <si>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</si>
  <si>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</si>
  <si>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</si>
  <si>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</si>
  <si>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</si>
  <si>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</si>
  <si>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</si>
  <si>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</si>
  <si>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</si>
  <si>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</si>
  <si>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</si>
  <si>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</si>
  <si>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</si>
  <si>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</si>
  <si>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</si>
  <si>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</si>
  <si>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</si>
  <si>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</si>
  <si>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</si>
  <si>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</si>
  <si>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</si>
  <si>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</si>
  <si>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</si>
  <si>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</si>
  <si>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</si>
  <si>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</si>
  <si>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</si>
  <si>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</si>
  <si>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</si>
  <si>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</si>
  <si>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</si>
  <si>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</si>
  <si>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</si>
  <si>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</si>
  <si>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</si>
  <si>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</si>
  <si>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</si>
  <si>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</si>
  <si>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</si>
  <si>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</si>
  <si>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</si>
  <si>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</si>
  <si>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</si>
  <si>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</si>
  <si>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</si>
  <si>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</si>
  <si>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</si>
  <si>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</si>
  <si>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</si>
  <si>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</si>
  <si>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</si>
  <si>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</si>
  <si>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</si>
  <si>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</si>
  <si>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</si>
  <si>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</si>
  <si>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</si>
  <si>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</si>
  <si>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</si>
  <si>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</si>
  <si>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</si>
  <si>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</si>
  <si>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</si>
  <si>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</si>
  <si>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</si>
  <si>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</si>
  <si>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</si>
  <si>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</si>
  <si>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</si>
  <si>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</si>
  <si>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</si>
  <si>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</si>
  <si>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</si>
  <si>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</si>
  <si>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</si>
  <si>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</si>
  <si>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</si>
  <si>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</si>
  <si>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</si>
  <si>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</si>
  <si>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</si>
  <si>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</si>
  <si>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</si>
  <si>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</si>
  <si>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</si>
  <si>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</si>
  <si>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</si>
  <si>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</si>
  <si>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</si>
  <si>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</si>
  <si>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</si>
  <si>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</si>
  <si>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</si>
  <si>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</si>
  <si>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</si>
  <si>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</si>
  <si>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</si>
  <si>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</si>
  <si>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</si>
  <si>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</si>
  <si>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</si>
  <si>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</si>
  <si>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</si>
  <si>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</si>
  <si>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</si>
  <si>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</si>
  <si>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</si>
  <si>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</si>
  <si>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</si>
  <si>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</si>
  <si>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</si>
  <si>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</si>
  <si>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</si>
  <si>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</si>
  <si>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</si>
  <si>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</si>
  <si>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</si>
  <si>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</si>
  <si>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</si>
  <si>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</si>
  <si>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</si>
  <si>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</si>
  <si>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</si>
  <si>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</si>
  <si>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</si>
  <si>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</si>
  <si>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</si>
  <si>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</si>
  <si>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</si>
  <si>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</si>
  <si>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</si>
  <si>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</si>
  <si>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</si>
  <si>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</si>
  <si>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</si>
  <si>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</si>
  <si>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</si>
  <si>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</si>
  <si>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</si>
  <si>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</si>
  <si>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</si>
  <si>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</si>
  <si>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</si>
  <si>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</si>
  <si>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</si>
  <si>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</si>
  <si>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</si>
  <si>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</si>
  <si>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</si>
  <si>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</si>
  <si>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</si>
  <si>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</si>
  <si>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</si>
  <si>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</si>
  <si>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</si>
  <si>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</si>
  <si>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</si>
  <si>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</si>
  <si>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</si>
  <si>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</si>
  <si>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</si>
  <si>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</si>
  <si>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</si>
  <si>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</si>
  <si>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</si>
  <si>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</si>
  <si>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</si>
  <si>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</si>
  <si>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</si>
  <si>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</si>
  <si>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</si>
  <si>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</si>
  <si>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</si>
  <si>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</si>
  <si>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</si>
  <si>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</si>
  <si>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</si>
  <si>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</si>
  <si>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</si>
  <si>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</si>
  <si>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</si>
  <si>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</si>
  <si>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</si>
  <si>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</si>
  <si>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</si>
  <si>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</si>
  <si>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</si>
  <si>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</si>
  <si>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</si>
  <si>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</si>
  <si>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</si>
  <si>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</si>
  <si>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</si>
  <si>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</si>
  <si>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</si>
  <si>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</si>
  <si>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</si>
  <si>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</si>
  <si>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</si>
  <si>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</si>
  <si>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</si>
  <si>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</si>
  <si>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</si>
  <si>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</si>
  <si>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</si>
  <si>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</si>
  <si>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</si>
  <si>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</si>
  <si>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</si>
  <si>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</si>
  <si>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</si>
  <si>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</si>
  <si>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</si>
  <si>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</si>
  <si>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</si>
  <si>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</si>
  <si>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</si>
  <si>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</si>
  <si>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</si>
  <si>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</si>
  <si>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</si>
  <si>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</si>
  <si>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</si>
  <si>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</si>
  <si>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</si>
  <si>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</si>
  <si>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</si>
  <si>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</si>
  <si>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</si>
  <si>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</si>
  <si>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</si>
  <si>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</si>
  <si>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</si>
  <si>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</si>
  <si>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</si>
  <si>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</si>
  <si>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</si>
  <si>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</si>
  <si>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</si>
  <si>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</si>
  <si>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</si>
  <si>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</si>
  <si>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</si>
  <si>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</si>
  <si>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</si>
  <si>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</si>
  <si>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</si>
  <si>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</si>
  <si>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</si>
  <si>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</si>
  <si>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</si>
  <si>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</si>
  <si>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</si>
  <si>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</si>
  <si>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</si>
  <si>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</si>
  <si>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</si>
  <si>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</si>
  <si>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</si>
  <si>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</si>
  <si>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</si>
  <si>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</si>
  <si>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</si>
  <si>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</si>
  <si>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</si>
  <si>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</si>
  <si>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</si>
  <si>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</si>
  <si>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</si>
  <si>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</si>
  <si>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</si>
  <si>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</si>
  <si>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</si>
  <si>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</si>
  <si>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</si>
  <si>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</si>
  <si>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</si>
  <si>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</si>
  <si>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</si>
  <si>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</si>
  <si>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</si>
  <si>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</si>
  <si>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</si>
  <si>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</si>
  <si>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</si>
  <si>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</si>
  <si>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</si>
  <si>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</si>
  <si>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</si>
  <si>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</si>
  <si>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</si>
  <si>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</si>
  <si>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</si>
  <si>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</si>
  <si>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</si>
  <si>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</si>
  <si>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</si>
  <si>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</si>
  <si>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</si>
  <si>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</si>
  <si>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</si>
  <si>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</si>
  <si>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</si>
  <si>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</si>
  <si>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</si>
  <si>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</si>
  <si>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</si>
  <si>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</si>
  <si>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</si>
  <si>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</si>
  <si>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</si>
  <si>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</si>
  <si>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</si>
  <si>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</si>
  <si>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</si>
  <si>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</si>
  <si>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</si>
  <si>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</si>
  <si>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</si>
  <si>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</si>
  <si>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</si>
  <si>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</si>
  <si>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</si>
  <si>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</si>
  <si>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</si>
  <si>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</si>
  <si>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</si>
  <si>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</si>
  <si>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</si>
  <si>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</si>
  <si>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</si>
  <si>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</si>
  <si>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</si>
  <si>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</si>
  <si>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</si>
  <si>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</si>
  <si>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</si>
  <si>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</si>
  <si>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</si>
  <si>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</si>
  <si>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</si>
  <si>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</si>
  <si>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</si>
  <si>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</si>
  <si>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</si>
  <si>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</si>
  <si>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</si>
  <si>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</si>
  <si>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</si>
  <si>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</si>
  <si>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</si>
  <si>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</si>
  <si>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</si>
  <si>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</si>
  <si>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</si>
  <si>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</si>
  <si>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</si>
  <si>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</si>
  <si>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</si>
  <si>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</si>
  <si>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</si>
  <si>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</si>
  <si>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</si>
  <si>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</si>
  <si>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</si>
  <si>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</si>
  <si>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</si>
  <si>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</si>
  <si>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</si>
  <si>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</si>
  <si>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</si>
  <si>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</si>
  <si>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</si>
  <si>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</si>
  <si>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</si>
  <si>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</si>
  <si>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</si>
  <si>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</si>
  <si>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</si>
  <si>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</si>
  <si>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</si>
  <si>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</si>
  <si>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</si>
  <si>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</si>
  <si>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</si>
  <si>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</si>
  <si>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</si>
  <si>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</si>
  <si>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</si>
  <si>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</si>
  <si>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</si>
  <si>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</si>
  <si>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</si>
  <si>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</si>
  <si>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</si>
  <si>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</si>
  <si>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</si>
  <si>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</si>
  <si>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</si>
  <si>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</si>
  <si>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</si>
  <si>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</si>
  <si>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</si>
  <si>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</si>
  <si>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</si>
  <si>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</si>
  <si>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</si>
  <si>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</si>
  <si>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</si>
  <si>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</si>
  <si>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</si>
  <si>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</si>
  <si>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</si>
  <si>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</si>
  <si>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</si>
  <si>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</si>
  <si>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</si>
  <si>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</si>
  <si>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</si>
  <si>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</si>
  <si>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</si>
  <si>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</si>
  <si>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</si>
  <si>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</si>
  <si>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</si>
  <si>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</si>
  <si>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</si>
  <si>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</si>
  <si>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</si>
  <si>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</si>
  <si>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</si>
  <si>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</si>
  <si>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</si>
  <si>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</si>
  <si>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</si>
  <si>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</si>
  <si>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</si>
  <si>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</si>
  <si>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</si>
  <si>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</si>
  <si>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</si>
  <si>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</si>
  <si>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</si>
  <si>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</si>
  <si>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</si>
  <si>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</si>
  <si>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</si>
  <si>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</si>
  <si>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</si>
  <si>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</si>
  <si>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</si>
  <si>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</si>
  <si>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</si>
  <si>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</si>
  <si>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</si>
  <si>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</si>
  <si>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</si>
  <si>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</si>
  <si>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</si>
  <si>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</si>
  <si>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</si>
  <si>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</si>
  <si>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</si>
  <si>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</si>
  <si>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</si>
  <si>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</si>
  <si>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</si>
  <si>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</si>
  <si>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</si>
  <si>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</si>
  <si>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</si>
  <si>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</si>
  <si>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</si>
  <si>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</si>
  <si>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</si>
  <si>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</si>
  <si>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</si>
  <si>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</si>
  <si>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</si>
  <si>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</si>
  <si>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</si>
  <si>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</si>
  <si>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</si>
  <si>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</si>
  <si>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</si>
  <si>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</si>
  <si>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</si>
  <si>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</si>
  <si>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</si>
  <si>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</si>
  <si>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</si>
  <si>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</si>
  <si>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</si>
  <si>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</si>
  <si>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</si>
  <si>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</si>
  <si>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</si>
  <si>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</si>
  <si>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</si>
  <si>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</si>
  <si>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</si>
  <si>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</si>
  <si>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</si>
  <si>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</si>
  <si>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</si>
  <si>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</si>
  <si>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</si>
  <si>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</si>
  <si>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</si>
  <si>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</si>
  <si>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</si>
  <si>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</si>
  <si>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</si>
  <si>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</si>
  <si>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</si>
  <si>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</si>
  <si>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</si>
  <si>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</si>
  <si>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</si>
  <si>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</si>
  <si>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</si>
  <si>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</si>
  <si>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</si>
  <si>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</si>
  <si>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</si>
  <si>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</si>
  <si>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</si>
  <si>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</si>
  <si>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</si>
  <si>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</si>
  <si>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</si>
  <si>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</si>
  <si>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</si>
  <si>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</si>
  <si>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</si>
  <si>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</si>
  <si>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</si>
  <si>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</si>
  <si>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</si>
  <si>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</si>
  <si>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</si>
  <si>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</si>
  <si>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</si>
  <si>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</si>
  <si>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</si>
  <si>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</si>
  <si>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</si>
  <si>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</si>
  <si>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</si>
  <si>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</si>
  <si>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</si>
  <si>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</si>
  <si>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</si>
  <si>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</si>
  <si>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</si>
  <si>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</si>
  <si>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</si>
  <si>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</si>
  <si>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</si>
  <si>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</si>
  <si>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</si>
  <si>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</si>
  <si>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</si>
  <si>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</si>
  <si>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</si>
  <si>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</si>
  <si>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</si>
  <si>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</si>
  <si>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</si>
  <si>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</si>
  <si>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</si>
  <si>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</si>
  <si>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</si>
  <si>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</si>
  <si>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</si>
  <si>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</si>
  <si>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</si>
  <si>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</si>
  <si>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</si>
  <si>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</si>
  <si>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</si>
  <si>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</si>
  <si>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</si>
  <si>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</si>
  <si>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</si>
  <si>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</si>
  <si>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</si>
  <si>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</si>
  <si>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</si>
  <si>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</si>
  <si>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</si>
  <si>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</si>
  <si>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</si>
  <si>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</si>
  <si>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</si>
  <si>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</si>
  <si>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</si>
  <si>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</si>
  <si>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</si>
  <si>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</si>
  <si>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</si>
  <si>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</si>
  <si>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</si>
  <si>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</si>
  <si>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</si>
  <si>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</si>
  <si>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</si>
  <si>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</si>
  <si>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</si>
  <si>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</si>
  <si>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</si>
  <si>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</si>
  <si>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</si>
  <si>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</si>
  <si>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</si>
  <si>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</si>
  <si>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</si>
  <si>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</si>
  <si>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</si>
  <si>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</si>
  <si>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</si>
  <si>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</si>
  <si>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</si>
  <si>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</si>
  <si>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</si>
  <si>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</si>
  <si>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</si>
  <si>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</si>
  <si>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</si>
  <si>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</si>
  <si>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</si>
  <si>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</si>
  <si>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</si>
  <si>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</si>
  <si>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</si>
  <si>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</si>
  <si>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</si>
  <si>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</si>
  <si>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</si>
  <si>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</si>
  <si>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</si>
  <si>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</si>
  <si>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</si>
  <si>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</si>
  <si>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</si>
  <si>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</si>
  <si>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</si>
  <si>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</si>
  <si>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</si>
  <si>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</si>
  <si>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</si>
  <si>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</si>
  <si>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</si>
  <si>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</si>
  <si>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</si>
  <si>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</si>
  <si>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</si>
  <si>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</si>
  <si>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</si>
  <si>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</si>
  <si>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</si>
  <si>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</si>
  <si>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</si>
  <si>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</si>
  <si>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</si>
  <si>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</si>
  <si>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</si>
  <si>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</si>
  <si>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</si>
  <si>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</si>
  <si>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</si>
  <si>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</si>
  <si>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</si>
  <si>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</si>
  <si>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</si>
  <si>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</si>
  <si>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</si>
  <si>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</si>
  <si>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</si>
  <si>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</si>
  <si>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</si>
  <si>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</si>
  <si>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</si>
  <si>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</si>
  <si>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</si>
  <si>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</si>
  <si>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</si>
  <si>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</si>
  <si>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</si>
  <si>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</si>
  <si>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</si>
  <si>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</si>
  <si>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</si>
  <si>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</si>
  <si>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</si>
  <si>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</si>
  <si>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</si>
  <si>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</si>
  <si>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</si>
  <si>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</si>
  <si>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</si>
  <si>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</si>
  <si>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</si>
  <si>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</si>
  <si>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</si>
  <si>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</si>
  <si>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</si>
  <si>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</si>
  <si>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</si>
  <si>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</si>
  <si>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</si>
  <si>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</si>
  <si>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</si>
  <si>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</si>
  <si>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</si>
  <si>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</si>
  <si>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</si>
  <si>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</si>
  <si>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</si>
  <si>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</si>
  <si>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</si>
  <si>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</si>
  <si>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</si>
  <si>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</si>
  <si>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</si>
  <si>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</si>
  <si>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</si>
  <si>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</si>
  <si>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</si>
  <si>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</si>
  <si>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</si>
  <si>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</si>
  <si>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</si>
  <si>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</si>
  <si>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</si>
  <si>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</si>
  <si>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</si>
  <si>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</si>
  <si>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</si>
  <si>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</si>
  <si>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</si>
  <si>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</si>
  <si>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</si>
  <si>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</si>
  <si>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</si>
  <si>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</si>
  <si>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</si>
  <si>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</si>
  <si>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</si>
  <si>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</si>
  <si>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</si>
  <si>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</si>
  <si>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</si>
  <si>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</si>
  <si>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</si>
  <si>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</si>
  <si>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</si>
  <si>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</si>
  <si>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</si>
  <si>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</si>
  <si>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</si>
  <si>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</si>
  <si>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</si>
  <si>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</si>
  <si>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</si>
  <si>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</si>
  <si>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</si>
  <si>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</si>
  <si>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</si>
  <si>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</si>
  <si>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</si>
  <si>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</si>
  <si>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</si>
  <si>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</si>
  <si>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</si>
  <si>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</si>
  <si>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</si>
  <si>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</si>
  <si>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</si>
  <si>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</si>
  <si>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</si>
  <si>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</si>
  <si>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</si>
  <si>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</si>
  <si>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</si>
  <si>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</si>
  <si>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</si>
  <si>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</si>
  <si>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</si>
  <si>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</si>
  <si>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</si>
  <si>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</si>
  <si>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</si>
  <si>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</si>
  <si>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</si>
  <si>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</si>
  <si>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</si>
  <si>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</si>
  <si>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</si>
  <si>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</si>
  <si>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</si>
  <si>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</si>
  <si>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</si>
  <si>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</si>
  <si>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</si>
  <si>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</si>
  <si>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</si>
  <si>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</si>
  <si>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</si>
  <si>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</si>
  <si>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</si>
  <si>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</si>
  <si>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</si>
  <si>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</si>
  <si>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</si>
  <si>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</si>
  <si>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</si>
  <si>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</si>
  <si>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</si>
  <si>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</si>
  <si>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</si>
  <si>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</si>
  <si>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</si>
  <si>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</si>
  <si>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</si>
  <si>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</si>
  <si>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</si>
  <si>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</si>
  <si>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</si>
  <si>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</si>
  <si>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</si>
  <si>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</si>
  <si>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</si>
  <si>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</si>
  <si>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</si>
  <si>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</si>
  <si>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</si>
  <si>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</si>
  <si>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</si>
  <si>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</si>
  <si>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</si>
  <si>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</si>
  <si>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</si>
  <si>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</si>
  <si>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</si>
  <si>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</si>
  <si>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</si>
  <si>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</si>
  <si>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</si>
  <si>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</si>
  <si>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</si>
  <si>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</si>
  <si>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</si>
  <si>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</si>
  <si>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</si>
  <si>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</si>
  <si>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</si>
  <si>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</si>
  <si>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</si>
  <si>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</si>
  <si>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</si>
  <si>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</si>
  <si>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</si>
  <si>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</si>
  <si>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</si>
  <si>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</si>
  <si>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</si>
  <si>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</si>
  <si>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</si>
  <si>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</si>
  <si>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</si>
  <si>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</si>
  <si>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</si>
  <si>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</si>
  <si>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</si>
  <si>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</si>
  <si>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</si>
  <si>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</si>
  <si>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</si>
  <si>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</si>
  <si>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</si>
  <si>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</si>
  <si>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</si>
  <si>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</si>
  <si>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</si>
  <si>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</si>
  <si>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</si>
  <si>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</si>
  <si>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</si>
  <si>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</si>
  <si>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</si>
  <si>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</si>
  <si>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</si>
  <si>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</si>
  <si>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</si>
  <si>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</si>
  <si>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</si>
  <si>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</si>
  <si>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</si>
  <si>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</si>
  <si>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</si>
  <si>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</si>
  <si>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</si>
  <si>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</si>
  <si>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</si>
  <si>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</si>
  <si>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</si>
  <si>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</si>
  <si>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</si>
  <si>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</si>
  <si>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</si>
  <si>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</si>
  <si>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</si>
  <si>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</si>
  <si>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</si>
  <si>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</si>
  <si>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</si>
  <si>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</si>
  <si>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</si>
  <si>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</si>
  <si>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</si>
  <si>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</si>
  <si>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</si>
  <si>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</si>
  <si>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</si>
  <si>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</si>
  <si>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</si>
  <si>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</si>
  <si>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</si>
  <si>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</si>
  <si>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</si>
  <si>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</si>
  <si>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</si>
  <si>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</si>
  <si>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</si>
  <si>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</si>
  <si>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</si>
  <si>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</si>
  <si>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</si>
  <si>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</si>
  <si>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</si>
  <si>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</si>
  <si>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</si>
  <si>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</si>
  <si>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</si>
  <si>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</si>
  <si>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</si>
  <si>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</si>
  <si>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</si>
  <si>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</si>
  <si>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</si>
  <si>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</si>
  <si>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</si>
  <si>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</si>
  <si>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</si>
  <si>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</si>
  <si>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</si>
  <si>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</si>
  <si>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</si>
  <si>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</si>
  <si>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</si>
  <si>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</si>
  <si>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</si>
  <si>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</si>
  <si>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</si>
  <si>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</si>
  <si>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</si>
  <si>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</si>
  <si>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</si>
  <si>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</si>
  <si>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</si>
  <si>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</si>
  <si>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</si>
  <si>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</si>
  <si>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</si>
  <si>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</si>
  <si>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</si>
  <si>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</si>
  <si>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</si>
  <si>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</si>
  <si>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</si>
  <si>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</si>
  <si>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</si>
  <si>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</si>
  <si>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</si>
  <si>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</si>
  <si>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</si>
  <si>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</si>
  <si>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</si>
  <si>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</si>
  <si>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</si>
  <si>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</si>
  <si>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</si>
  <si>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</si>
  <si>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</si>
  <si>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</si>
  <si>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</si>
  <si>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</si>
  <si>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</si>
  <si>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</si>
  <si>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</si>
  <si>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</si>
  <si>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</si>
  <si>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</si>
  <si>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</si>
  <si>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</si>
  <si>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</si>
  <si>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</si>
  <si>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</si>
  <si>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</si>
  <si>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</si>
  <si>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</si>
  <si>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</si>
  <si>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</si>
  <si>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</si>
  <si>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</si>
  <si>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</si>
  <si>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</si>
  <si>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</si>
  <si>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</si>
  <si>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</si>
  <si>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</si>
  <si>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</si>
  <si>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</si>
  <si>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</si>
  <si>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</si>
  <si>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</si>
  <si>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</si>
  <si>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</si>
  <si>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</si>
  <si>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</si>
  <si>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</si>
  <si>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</si>
  <si>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</si>
  <si>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</si>
  <si>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</si>
  <si>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</si>
  <si>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</si>
  <si>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</si>
  <si>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</si>
  <si>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</si>
  <si>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</si>
  <si>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</si>
  <si>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</si>
  <si>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</si>
  <si>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</si>
  <si>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</si>
  <si>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</si>
  <si>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</si>
  <si>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</si>
  <si>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</si>
  <si>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</si>
  <si>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</si>
  <si>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</si>
  <si>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</si>
  <si>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</si>
  <si>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</si>
  <si>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</si>
  <si>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</si>
  <si>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</si>
  <si>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</si>
  <si>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</si>
  <si>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</si>
  <si>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</si>
  <si>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</si>
  <si>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</si>
  <si>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</si>
  <si>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</si>
  <si>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</si>
  <si>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</si>
  <si>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</si>
  <si>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</si>
  <si>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</si>
  <si>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</si>
  <si>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</si>
  <si>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</si>
  <si>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</si>
  <si>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</si>
  <si>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</si>
  <si>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</si>
  <si>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</si>
  <si>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</si>
  <si>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</si>
  <si>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</si>
  <si>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</si>
  <si>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</si>
  <si>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</si>
  <si>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</si>
  <si>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</si>
  <si>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</si>
  <si>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</si>
  <si>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</si>
  <si>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</si>
  <si>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</si>
  <si>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</si>
  <si>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</si>
  <si>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</si>
  <si>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</si>
  <si>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</si>
  <si>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</si>
  <si>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</si>
  <si>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</si>
  <si>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</si>
  <si>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</si>
  <si>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</si>
  <si>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</si>
  <si>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</si>
  <si>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</si>
  <si>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</si>
  <si>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</si>
  <si>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</si>
  <si>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</si>
  <si>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</si>
  <si>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</si>
  <si>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</si>
  <si>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</si>
  <si>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</si>
  <si>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</si>
  <si>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</si>
  <si>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</si>
  <si>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</si>
  <si>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</si>
  <si>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</si>
  <si>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</si>
  <si>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</si>
  <si>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</si>
  <si>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</si>
  <si>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</si>
  <si>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</si>
  <si>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</si>
  <si>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</si>
  <si>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</si>
  <si>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</si>
  <si>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</si>
  <si>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</si>
  <si>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</si>
  <si>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</si>
  <si>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</si>
  <si>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</si>
  <si>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</si>
  <si>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</si>
  <si>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</si>
  <si>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</si>
  <si>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</si>
  <si>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</si>
  <si>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</si>
  <si>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</si>
  <si>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</si>
  <si>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</si>
  <si>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</si>
  <si>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</si>
  <si>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</si>
  <si>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</si>
  <si>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</si>
  <si>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</si>
  <si>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</si>
  <si>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</si>
  <si>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</si>
  <si>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</si>
  <si>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</si>
  <si>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</si>
  <si>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</si>
  <si>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</si>
  <si>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</si>
  <si>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</si>
  <si>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</si>
  <si>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</si>
  <si>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</si>
  <si>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</si>
  <si>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</si>
  <si>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</si>
  <si>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</si>
  <si>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</si>
  <si>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</si>
  <si>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</si>
  <si>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</si>
  <si>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</si>
  <si>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</si>
  <si>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</si>
  <si>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</si>
  <si>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</si>
  <si>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</si>
  <si>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</si>
  <si>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</si>
  <si>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</si>
  <si>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</si>
  <si>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</si>
  <si>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</si>
  <si>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</si>
  <si>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</si>
  <si>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</si>
  <si>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</si>
  <si>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</si>
  <si>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</si>
  <si>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</si>
  <si>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</si>
  <si>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</si>
  <si>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</si>
  <si>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</si>
  <si>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</si>
  <si>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</si>
  <si>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</si>
  <si>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</si>
  <si>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</si>
  <si>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</si>
  <si>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</si>
  <si>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</si>
  <si>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</si>
  <si>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</si>
  <si>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</si>
  <si>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</si>
  <si>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</si>
  <si>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</si>
  <si>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</si>
  <si>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</si>
  <si>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</si>
  <si>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</si>
  <si>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</si>
  <si>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</si>
  <si>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</si>
  <si>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</si>
  <si>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</si>
  <si>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</si>
  <si>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</si>
  <si>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</si>
  <si>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</si>
  <si>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</si>
  <si>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</si>
  <si>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</si>
  <si>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</si>
  <si>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</si>
  <si>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</si>
  <si>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</si>
  <si>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</si>
  <si>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</si>
  <si>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</si>
  <si>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</si>
  <si>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</si>
  <si>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</si>
  <si>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</si>
  <si>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</si>
  <si>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</si>
  <si>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</si>
  <si>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</si>
  <si>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</si>
  <si>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</si>
  <si>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</si>
  <si>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</si>
  <si>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</si>
  <si>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</si>
  <si>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</si>
  <si>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</si>
  <si>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</si>
  <si>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</si>
  <si>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</si>
  <si>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</si>
  <si>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</si>
  <si>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</si>
  <si>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</si>
  <si>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</si>
  <si>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</si>
  <si>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</si>
  <si>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</si>
  <si>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</si>
  <si>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</si>
  <si>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</si>
  <si>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</si>
  <si>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</si>
  <si>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</si>
  <si>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</si>
  <si>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</si>
  <si>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</si>
  <si>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</si>
  <si>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</si>
  <si>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</si>
  <si>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</si>
  <si>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</si>
  <si>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</si>
  <si>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</si>
  <si>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</si>
  <si>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</si>
  <si>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</si>
  <si>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</si>
  <si>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</si>
  <si>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</si>
  <si>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</si>
  <si>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</si>
  <si>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</si>
  <si>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</si>
  <si>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</si>
  <si>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</si>
  <si>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</si>
  <si>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</si>
  <si>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</si>
  <si>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</si>
  <si>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</si>
  <si>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</si>
  <si>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</si>
  <si>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</si>
  <si>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</si>
  <si>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</si>
  <si>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</si>
  <si>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</si>
  <si>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</si>
  <si>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</si>
  <si>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</si>
  <si>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</si>
  <si>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</si>
  <si>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</si>
  <si>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</si>
  <si>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</si>
  <si>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</si>
  <si>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</si>
  <si>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</si>
  <si>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</si>
  <si>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</si>
  <si>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</si>
  <si>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</si>
  <si>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</si>
  <si>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</si>
  <si>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</si>
  <si>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</si>
  <si>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</si>
  <si>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</si>
  <si>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</si>
  <si>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</si>
  <si>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</si>
  <si>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</si>
  <si>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</si>
  <si>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</si>
  <si>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</si>
  <si>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</si>
  <si>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</si>
  <si>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</si>
  <si>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</si>
  <si>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</si>
  <si>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</si>
  <si>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</si>
  <si>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</si>
  <si>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</si>
  <si>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</si>
  <si>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</si>
  <si>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</si>
  <si>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</si>
  <si>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</si>
  <si>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</si>
  <si>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</si>
  <si>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</si>
  <si>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</si>
  <si>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</si>
  <si>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</si>
  <si>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</si>
  <si>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</si>
  <si>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</si>
  <si>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</si>
  <si>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</si>
  <si>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</si>
  <si>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</si>
  <si>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</si>
  <si>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</si>
  <si>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</si>
  <si>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</si>
  <si>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</si>
  <si>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</si>
  <si>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</si>
  <si>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</si>
  <si>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</si>
  <si>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</si>
  <si>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</si>
  <si>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</si>
  <si>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</si>
  <si>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</si>
  <si>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</si>
  <si>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</si>
  <si>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</si>
  <si>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</si>
  <si>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</si>
  <si>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</si>
  <si>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</si>
  <si>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</si>
  <si>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</si>
  <si>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</si>
  <si>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</si>
  <si>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</si>
  <si>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</si>
  <si>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</si>
  <si>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</si>
  <si>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</si>
  <si>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</si>
  <si>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</si>
  <si>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</si>
  <si>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</si>
  <si>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</si>
  <si>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</si>
  <si>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</si>
  <si>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</si>
  <si>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</si>
  <si>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</si>
  <si>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</si>
  <si>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</si>
  <si>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</si>
  <si>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</si>
  <si>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</si>
  <si>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</si>
  <si>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</si>
  <si>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</si>
  <si>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</si>
  <si>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</si>
  <si>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</si>
  <si>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</si>
  <si>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</si>
  <si>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</si>
  <si>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</si>
  <si>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</si>
  <si>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</si>
  <si>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</si>
  <si>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</si>
  <si>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</si>
  <si>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</si>
  <si>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</si>
  <si>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</si>
  <si>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</si>
  <si>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</si>
  <si>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</si>
  <si>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</si>
  <si>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</si>
  <si>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</si>
  <si>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</si>
  <si>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</si>
  <si>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</si>
  <si>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</si>
  <si>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</si>
  <si>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</si>
  <si>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</si>
  <si>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</si>
  <si>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</si>
  <si>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</si>
  <si>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</si>
  <si>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</si>
  <si>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</si>
  <si>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</si>
  <si>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</si>
  <si>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</si>
  <si>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</si>
  <si>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</si>
  <si>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</si>
  <si>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</si>
  <si>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</si>
  <si>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</si>
  <si>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</si>
  <si>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</si>
  <si>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</si>
  <si>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</si>
  <si>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</si>
  <si>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</si>
  <si>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</si>
  <si>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</si>
  <si>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</si>
  <si>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</si>
  <si>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</si>
  <si>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</si>
  <si>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</si>
  <si>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</si>
  <si>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</si>
  <si>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</si>
  <si>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</si>
  <si>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</si>
  <si>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</si>
  <si>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</si>
  <si>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</si>
  <si>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</si>
  <si>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</si>
  <si>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</si>
  <si>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</si>
  <si>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</si>
  <si>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</si>
  <si>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</si>
  <si>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</si>
  <si>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</si>
  <si>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</si>
  <si>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</si>
  <si>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</si>
  <si>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</si>
  <si>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</si>
  <si>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</si>
  <si>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</si>
  <si>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</si>
  <si>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</si>
  <si>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</si>
  <si>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</si>
  <si>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</si>
  <si>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</si>
  <si>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</si>
  <si>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</si>
  <si>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</si>
  <si>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</si>
  <si>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</si>
  <si>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</si>
  <si>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</si>
  <si>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</si>
  <si>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</si>
  <si>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</si>
  <si>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</si>
  <si>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</si>
  <si>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</si>
  <si>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</si>
  <si>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</si>
  <si>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</si>
  <si>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</si>
  <si>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</si>
  <si>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</si>
  <si>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</si>
  <si>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</si>
  <si>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</si>
  <si>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</si>
  <si>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</si>
  <si>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</si>
  <si>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</si>
  <si>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</si>
  <si>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</si>
  <si>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</si>
  <si>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</si>
  <si>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</si>
  <si>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</si>
  <si>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</si>
  <si>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</si>
  <si>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</si>
  <si>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</si>
  <si>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</si>
  <si>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</si>
  <si>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</si>
  <si>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</si>
  <si>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</si>
  <si>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</si>
  <si>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</si>
  <si>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</si>
  <si>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</si>
  <si>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</si>
  <si>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</si>
  <si>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</si>
  <si>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</si>
  <si>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</si>
  <si>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</si>
  <si>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</si>
  <si>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</si>
  <si>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</si>
  <si>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</si>
  <si>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</si>
  <si>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</si>
  <si>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</si>
  <si>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</si>
  <si>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</si>
  <si>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</si>
  <si>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</si>
  <si>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</si>
  <si>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</si>
  <si>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</si>
  <si>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</si>
  <si>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</si>
  <si>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</si>
  <si>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</si>
  <si>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</si>
  <si>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</si>
  <si>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</si>
  <si>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</si>
  <si>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</si>
  <si>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</si>
  <si>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</si>
  <si>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</si>
  <si>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</si>
  <si>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</si>
  <si>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</si>
  <si>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</si>
  <si>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</si>
  <si>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</si>
  <si>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</si>
  <si>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</si>
  <si>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</si>
  <si>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</si>
  <si>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</si>
  <si>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</si>
  <si>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</si>
  <si>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</si>
  <si>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</si>
  <si>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</si>
  <si>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</si>
  <si>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</si>
  <si>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</si>
  <si>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</si>
  <si>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</si>
  <si>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</si>
  <si>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</si>
  <si>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</si>
  <si>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</si>
  <si>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</si>
  <si>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</si>
  <si>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</si>
  <si>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</si>
  <si>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</si>
  <si>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</si>
  <si>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</si>
  <si>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</si>
  <si>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</si>
  <si>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</si>
  <si>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</si>
  <si>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</si>
  <si>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</si>
  <si>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</si>
  <si>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</si>
  <si>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</si>
  <si>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</si>
  <si>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</si>
  <si>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</si>
  <si>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</si>
  <si>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</si>
  <si>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</si>
  <si>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</si>
  <si>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</si>
  <si>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</si>
  <si>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</si>
  <si>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</si>
  <si>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</si>
  <si>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</si>
  <si>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</si>
  <si>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</si>
  <si>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</si>
  <si>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</si>
  <si>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</si>
  <si>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</si>
  <si>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</si>
  <si>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</si>
  <si>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</si>
  <si>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</si>
  <si>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</si>
  <si>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</si>
  <si>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</si>
  <si>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</si>
  <si>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</si>
  <si>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</si>
  <si>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</si>
  <si>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</si>
  <si>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</si>
  <si>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</si>
  <si>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</si>
  <si>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</si>
  <si>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</si>
  <si>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</si>
  <si>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</si>
  <si>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</si>
  <si>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</si>
  <si>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</si>
  <si>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</si>
  <si>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</si>
  <si>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</si>
  <si>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</si>
  <si>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</si>
  <si>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</si>
  <si>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</si>
  <si>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</si>
  <si>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</si>
  <si>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</si>
  <si>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</si>
  <si>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</si>
  <si>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</si>
  <si>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</si>
  <si>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</si>
  <si>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</si>
  <si>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</si>
  <si>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</si>
  <si>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</si>
  <si>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</si>
  <si>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</si>
  <si>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</si>
  <si>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</si>
  <si>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</si>
  <si>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</si>
  <si>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</si>
  <si>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</si>
  <si>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</si>
  <si>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</si>
  <si>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</si>
  <si>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</si>
  <si>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</si>
  <si>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</si>
  <si>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</si>
  <si>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</si>
  <si>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</si>
  <si>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</si>
  <si>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</si>
  <si>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</si>
  <si>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</si>
  <si>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</si>
  <si>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</si>
  <si>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</si>
  <si>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</si>
  <si>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</si>
  <si>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</si>
  <si>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</si>
  <si>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</si>
  <si>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</si>
  <si>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</si>
  <si>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</si>
  <si>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</si>
  <si>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</si>
  <si>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</si>
  <si>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</si>
  <si>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</si>
  <si>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</si>
  <si>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</si>
  <si>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</si>
  <si>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</si>
  <si>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</si>
  <si>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</si>
  <si>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</si>
  <si>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</si>
  <si>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</si>
  <si>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</si>
  <si>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</si>
  <si>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</si>
  <si>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</si>
  <si>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</si>
  <si>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</si>
  <si>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</si>
  <si>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</si>
  <si>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</si>
  <si>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</si>
  <si>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</si>
  <si>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</si>
  <si>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</si>
  <si>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</si>
  <si>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</si>
  <si>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</si>
  <si>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</si>
  <si>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</si>
  <si>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</si>
  <si>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</si>
  <si>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</si>
  <si>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</si>
  <si>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</si>
  <si>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</si>
  <si>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</si>
  <si>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</si>
  <si>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</si>
  <si>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</si>
  <si>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</si>
  <si>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</si>
  <si>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</si>
  <si>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</si>
  <si>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</si>
  <si>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</si>
  <si>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</si>
  <si>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</si>
  <si>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</si>
  <si>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</si>
  <si>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</si>
  <si>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</si>
  <si>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</si>
  <si>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</si>
  <si>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</si>
  <si>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</si>
  <si>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</si>
  <si>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</si>
  <si>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</si>
  <si>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</si>
  <si>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</si>
  <si>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</si>
  <si>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</si>
  <si>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</si>
  <si>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</si>
  <si>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</si>
  <si>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</si>
  <si>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</si>
  <si>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</si>
  <si>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</si>
  <si>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</si>
  <si>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</si>
  <si>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</si>
  <si>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</si>
  <si>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</si>
  <si>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</si>
  <si>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</si>
  <si>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</si>
  <si>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</si>
  <si>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</si>
  <si>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</si>
  <si>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</si>
  <si>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</si>
  <si>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</si>
  <si>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</si>
  <si>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</si>
  <si>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</si>
  <si>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</si>
  <si>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</si>
  <si>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</si>
  <si>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</si>
  <si>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</si>
  <si>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</si>
  <si>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</si>
  <si>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</si>
  <si>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</si>
  <si>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</si>
  <si>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</si>
  <si>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</si>
  <si>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</si>
  <si>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</si>
  <si>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</si>
  <si>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</si>
  <si>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</si>
  <si>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</si>
  <si>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</si>
  <si>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</si>
  <si>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</si>
  <si>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</si>
  <si>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</si>
  <si>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</si>
  <si>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</si>
  <si>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</si>
  <si>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</si>
  <si>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</si>
  <si>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</si>
  <si>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</si>
  <si>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</si>
  <si>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</si>
  <si>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</si>
  <si>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</si>
  <si>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</si>
  <si>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</si>
  <si>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</si>
  <si>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</si>
  <si>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</si>
  <si>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</si>
  <si>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</si>
  <si>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</si>
  <si>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</si>
  <si>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</si>
  <si>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</si>
  <si>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</si>
  <si>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</si>
  <si>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</si>
  <si>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</si>
  <si>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</si>
  <si>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</si>
  <si>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</si>
  <si>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</si>
  <si>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</si>
  <si>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</si>
  <si>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</si>
  <si>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</si>
  <si>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</si>
  <si>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</si>
  <si>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</si>
  <si>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</si>
  <si>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</si>
  <si>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</si>
  <si>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</si>
  <si>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</si>
  <si>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</si>
  <si>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</si>
  <si>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</si>
  <si>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</si>
  <si>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</si>
  <si>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</si>
  <si>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</si>
  <si>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</si>
  <si>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</si>
  <si>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</si>
  <si>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</si>
  <si>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</si>
  <si>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</si>
  <si>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</si>
  <si>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</si>
  <si>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</si>
  <si>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</si>
  <si>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</si>
  <si>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</si>
  <si>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</si>
  <si>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</si>
  <si>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</si>
  <si>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</si>
  <si>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</si>
  <si>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</si>
  <si>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</si>
  <si>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</si>
  <si>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</si>
  <si>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</si>
  <si>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</si>
  <si>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</si>
  <si>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</si>
  <si>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</si>
  <si>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</si>
  <si>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</si>
  <si>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</si>
  <si>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</si>
  <si>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</si>
  <si>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</si>
  <si>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</si>
  <si>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</si>
  <si>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</si>
  <si>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</si>
  <si>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</si>
  <si>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</si>
  <si>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</si>
  <si>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</si>
  <si>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</si>
  <si>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</si>
  <si>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</si>
  <si>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</si>
  <si>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</si>
  <si>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</si>
  <si>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</si>
  <si>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</si>
  <si>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</si>
  <si>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</si>
  <si>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</si>
  <si>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</si>
  <si>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</si>
  <si>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</si>
  <si>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</si>
  <si>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</si>
  <si>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</si>
  <si>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</si>
  <si>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</si>
  <si>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</si>
  <si>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</si>
  <si>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</si>
  <si>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</si>
  <si>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</si>
  <si>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</si>
  <si>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</si>
  <si>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</si>
  <si>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</si>
  <si>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</si>
  <si>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</si>
  <si>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</si>
  <si>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</si>
  <si>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</si>
  <si>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</si>
  <si>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</si>
  <si>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</si>
  <si>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</si>
  <si>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</si>
  <si>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</si>
  <si>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</si>
  <si>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</si>
  <si>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</si>
  <si>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</si>
  <si>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</si>
  <si>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</si>
  <si>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</si>
  <si>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</si>
  <si>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</si>
  <si>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</si>
  <si>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</si>
  <si>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</si>
  <si>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</si>
  <si>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</si>
  <si>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</si>
  <si>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</si>
  <si>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</si>
  <si>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</si>
  <si>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</si>
  <si>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</si>
  <si>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</si>
  <si>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</si>
  <si>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</si>
  <si>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</si>
  <si>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</si>
  <si>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</si>
  <si>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</si>
  <si>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</si>
  <si>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</si>
  <si>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</si>
  <si>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</si>
  <si>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</si>
  <si>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</si>
  <si>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</si>
  <si>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</si>
  <si>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</si>
  <si>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</si>
  <si>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</si>
  <si>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</si>
  <si>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</si>
  <si>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</si>
  <si>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</si>
  <si>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</si>
  <si>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</si>
  <si>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</si>
  <si>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</si>
  <si>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</si>
  <si>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</si>
  <si>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</si>
  <si>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</si>
  <si>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</si>
  <si>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</si>
  <si>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</si>
  <si>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</si>
  <si>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</si>
  <si>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</si>
  <si>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</si>
  <si>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</si>
  <si>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</si>
  <si>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</si>
  <si>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</si>
  <si>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</si>
  <si>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</si>
  <si>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</si>
  <si>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</si>
  <si>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</si>
  <si>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</si>
  <si>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</si>
  <si>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</si>
  <si>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</si>
  <si>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</si>
  <si>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</si>
  <si>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</si>
  <si>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</si>
  <si>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</si>
  <si>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</si>
  <si>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</si>
  <si>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</si>
  <si>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</si>
  <si>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</si>
  <si>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</si>
  <si>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</si>
  <si>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</si>
  <si>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</si>
  <si>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</si>
  <si>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</si>
  <si>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</si>
  <si>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</si>
  <si>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</si>
  <si>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</si>
  <si>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</si>
  <si>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</si>
  <si>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</si>
  <si>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</si>
  <si>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</si>
  <si>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</si>
  <si>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</si>
  <si>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</si>
  <si>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</si>
  <si>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</si>
  <si>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</si>
  <si>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</si>
  <si>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</si>
  <si>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</si>
  <si>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</si>
  <si>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</si>
  <si>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</si>
  <si>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</si>
  <si>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</si>
  <si>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</si>
  <si>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</si>
  <si>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</si>
  <si>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</si>
  <si>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</si>
  <si>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</si>
  <si>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</si>
  <si>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</si>
  <si>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</si>
  <si>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</si>
  <si>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</si>
  <si>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</si>
  <si>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</si>
  <si>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</si>
  <si>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</si>
  <si>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</si>
  <si>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</si>
  <si>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</si>
  <si>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</si>
  <si>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</si>
  <si>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</si>
  <si>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</si>
  <si>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</si>
  <si>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</si>
  <si>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</si>
  <si>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</si>
  <si>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</si>
  <si>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</si>
  <si>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</si>
  <si>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</si>
  <si>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</si>
  <si>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</si>
  <si>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</si>
  <si>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</si>
  <si>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</si>
  <si>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</si>
  <si>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</si>
  <si>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</si>
  <si>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</si>
  <si>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</si>
  <si>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</si>
  <si>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</si>
  <si>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</si>
  <si>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</si>
  <si>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</si>
  <si>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</si>
  <si>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</si>
  <si>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</si>
  <si>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</si>
  <si>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</si>
  <si>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</si>
  <si>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</si>
  <si>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</si>
  <si>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</si>
  <si>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</si>
  <si>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</si>
  <si>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</si>
  <si>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</si>
  <si>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</si>
  <si>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</si>
  <si>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</si>
  <si>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</si>
  <si>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</si>
  <si>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</si>
  <si>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</si>
  <si>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</si>
  <si>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</si>
  <si>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</si>
  <si>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</si>
  <si>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</si>
  <si>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</si>
  <si>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</si>
  <si>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</si>
  <si>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</si>
  <si>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</si>
  <si>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</si>
  <si>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</si>
  <si>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</si>
  <si>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</si>
  <si>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</si>
  <si>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</si>
  <si>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</si>
  <si>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</si>
  <si>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</si>
  <si>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</si>
  <si>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</si>
  <si>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</si>
  <si>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</si>
  <si>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</si>
  <si>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</si>
  <si>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</si>
  <si>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</si>
  <si>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</si>
  <si>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</si>
  <si>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</si>
  <si>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</si>
  <si>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</si>
  <si>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</si>
  <si>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</si>
  <si>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</si>
  <si>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</si>
  <si>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</si>
  <si>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</si>
  <si>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</si>
  <si>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</si>
  <si>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</si>
  <si>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</si>
  <si>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</si>
  <si>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</si>
  <si>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</si>
  <si>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</si>
  <si>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</si>
  <si>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</si>
  <si>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</si>
  <si>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</si>
  <si>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</si>
  <si>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</si>
  <si>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</si>
  <si>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</si>
  <si>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</si>
  <si>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</si>
  <si>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</si>
  <si>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</si>
  <si>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</si>
  <si>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</si>
  <si>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</si>
  <si>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</si>
  <si>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</si>
  <si>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</si>
  <si>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</si>
  <si>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</si>
  <si>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</si>
  <si>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</si>
  <si>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</si>
  <si>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</si>
  <si>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</si>
  <si>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</si>
  <si>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</si>
  <si>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</si>
  <si>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</si>
  <si>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</si>
  <si>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</si>
  <si>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</si>
  <si>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</si>
  <si>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</si>
  <si>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</si>
  <si>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</si>
  <si>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</si>
  <si>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</si>
  <si>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</si>
  <si>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</si>
  <si>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</si>
  <si>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</si>
  <si>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</si>
  <si>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</si>
  <si>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</si>
  <si>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</si>
  <si>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</si>
  <si>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</si>
  <si>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</si>
  <si>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</si>
  <si>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</si>
  <si>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</si>
  <si>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</si>
  <si>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</si>
  <si>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</si>
  <si>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</si>
  <si>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</si>
  <si>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</si>
  <si>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</si>
  <si>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</si>
  <si>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</si>
  <si>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</si>
  <si>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</si>
  <si>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</si>
  <si>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</si>
  <si>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</si>
  <si>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</si>
  <si>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</si>
  <si>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</si>
  <si>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</si>
  <si>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</si>
  <si>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</si>
  <si>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</si>
  <si>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</si>
  <si>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</si>
  <si>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</si>
  <si>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</si>
  <si>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</si>
  <si>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</si>
  <si>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</si>
  <si>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</si>
  <si>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</si>
  <si>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</si>
  <si>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</si>
  <si>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</si>
  <si>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</si>
  <si>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</si>
  <si>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</si>
  <si>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</si>
  <si>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</si>
  <si>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</si>
  <si>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</si>
  <si>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</si>
  <si>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</si>
  <si>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</si>
  <si>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</si>
  <si>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</si>
  <si>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</si>
  <si>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</si>
  <si>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</si>
  <si>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</si>
  <si>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</si>
  <si>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</si>
  <si>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</si>
  <si>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</si>
  <si>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</si>
  <si>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</si>
  <si>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</si>
  <si>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</si>
  <si>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</si>
  <si>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</si>
  <si>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</si>
  <si>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</si>
  <si>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</si>
  <si>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</si>
  <si>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</si>
  <si>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</si>
  <si>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</si>
  <si>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</si>
  <si>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</si>
  <si>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</si>
  <si>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</si>
  <si>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</si>
  <si>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</si>
  <si>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</si>
  <si>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</si>
  <si>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</si>
  <si>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</si>
  <si>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</si>
  <si>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</si>
  <si>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</si>
  <si>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</si>
  <si>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</si>
  <si>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</si>
  <si>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</si>
  <si>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</si>
  <si>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</si>
  <si>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</si>
  <si>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</si>
  <si>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</si>
  <si>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</si>
  <si>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</si>
  <si>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</si>
  <si>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</si>
  <si>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</si>
  <si>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</si>
  <si>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</si>
  <si>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</si>
  <si>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</si>
  <si>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</si>
  <si>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</si>
  <si>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</si>
  <si>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</si>
  <si>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</si>
  <si>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</si>
  <si>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</si>
  <si>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</si>
  <si>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</si>
  <si>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</si>
  <si>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</si>
  <si>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</si>
  <si>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</si>
  <si>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</si>
  <si>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</si>
  <si>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</si>
  <si>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</si>
  <si>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</si>
  <si>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</si>
  <si>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</si>
  <si>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</si>
  <si>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</si>
  <si>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</si>
  <si>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</si>
  <si>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</si>
  <si>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</si>
  <si>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</si>
  <si>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</si>
  <si>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</si>
  <si>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</si>
  <si>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</si>
  <si>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</si>
  <si>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</si>
  <si>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</si>
  <si>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</si>
  <si>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</si>
  <si>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</si>
  <si>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</si>
  <si>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</si>
  <si>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</si>
  <si>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</si>
  <si>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</si>
  <si>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</si>
  <si>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</si>
  <si>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</si>
  <si>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</si>
  <si>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</si>
  <si>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</si>
  <si>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</si>
  <si>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</si>
  <si>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</si>
  <si>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</si>
  <si>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</si>
  <si>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</si>
  <si>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</si>
  <si>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</si>
  <si>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</si>
  <si>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</si>
  <si>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</si>
  <si>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</si>
  <si>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</si>
  <si>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</si>
  <si>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</si>
  <si>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</si>
  <si>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</si>
  <si>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</si>
  <si>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</si>
  <si>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</si>
  <si>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</si>
  <si>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</si>
  <si>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</si>
  <si>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</si>
  <si>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</si>
  <si>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</si>
  <si>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</si>
  <si>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</si>
  <si>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</si>
  <si>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</si>
  <si>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</si>
  <si>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</si>
  <si>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</si>
  <si>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</si>
  <si>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</si>
  <si>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</si>
  <si>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</si>
  <si>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</si>
  <si>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</si>
  <si>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</si>
  <si>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</si>
  <si>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</si>
  <si>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</si>
  <si>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</si>
  <si>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</si>
  <si>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</si>
  <si>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</si>
  <si>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</si>
  <si>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</si>
  <si>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</si>
  <si>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</si>
  <si>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</si>
  <si>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</si>
  <si>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</si>
  <si>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</si>
  <si>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</si>
  <si>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</si>
  <si>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</si>
  <si>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</si>
  <si>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</si>
  <si>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</si>
  <si>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</si>
  <si>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</si>
  <si>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</si>
  <si>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</si>
  <si>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</si>
  <si>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</si>
  <si>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</si>
  <si>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</si>
  <si>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</si>
  <si>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</si>
  <si>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</si>
  <si>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</si>
  <si>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</si>
  <si>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</si>
  <si>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</si>
  <si>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</si>
  <si>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</si>
  <si>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</si>
  <si>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</si>
  <si>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</si>
  <si>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</si>
  <si>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</si>
  <si>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</si>
  <si>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</si>
  <si>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</si>
  <si>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</si>
  <si>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</si>
  <si>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</si>
  <si>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</si>
  <si>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</si>
  <si>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</si>
  <si>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</si>
  <si>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</si>
  <si>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</si>
  <si>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</si>
  <si>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</si>
  <si>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</si>
  <si>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</si>
  <si>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</si>
  <si>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</si>
  <si>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</si>
  <si>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</si>
  <si>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</si>
  <si>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</si>
  <si>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</si>
  <si>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</si>
  <si>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</si>
  <si>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</si>
  <si>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</si>
  <si>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</si>
  <si>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</si>
  <si>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</si>
  <si>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</si>
  <si>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</si>
  <si>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</si>
  <si>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</si>
  <si>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</si>
  <si>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</si>
  <si>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</si>
  <si>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</si>
  <si>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</si>
  <si>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</si>
  <si>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</si>
  <si>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</si>
  <si>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</si>
  <si>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</si>
  <si>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</si>
  <si>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</si>
  <si>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</si>
  <si>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</si>
  <si>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</si>
  <si>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</si>
  <si>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</si>
  <si>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</si>
  <si>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</si>
  <si>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</si>
  <si>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</si>
  <si>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</si>
  <si>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</si>
  <si>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</si>
  <si>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</si>
  <si>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</si>
  <si>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</si>
  <si>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</si>
  <si>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</si>
  <si>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</si>
  <si>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</si>
  <si>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</si>
  <si>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</si>
  <si>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</si>
  <si>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</si>
  <si>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</si>
  <si>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</si>
  <si>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</si>
  <si>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</si>
  <si>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</si>
  <si>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</si>
  <si>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</si>
  <si>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</si>
  <si>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</si>
  <si>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</si>
  <si>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</si>
  <si>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</si>
  <si>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</si>
  <si>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</si>
  <si>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</si>
  <si>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</si>
  <si>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</si>
  <si>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</si>
  <si>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</si>
  <si>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</si>
  <si>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</si>
  <si>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</si>
  <si>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</si>
  <si>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</si>
  <si>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</si>
  <si>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</si>
  <si>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</si>
  <si>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</si>
  <si>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</si>
  <si>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</si>
  <si>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</si>
  <si>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</si>
  <si>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</si>
  <si>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</si>
  <si>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</si>
  <si>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</si>
  <si>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</si>
  <si>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</si>
  <si>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</si>
  <si>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</si>
  <si>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</si>
  <si>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</si>
  <si>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</si>
  <si>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</si>
  <si>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</si>
  <si>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</si>
  <si>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</si>
  <si>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</si>
  <si>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</si>
  <si>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</si>
  <si>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</si>
  <si>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</si>
  <si>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</si>
  <si>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</si>
  <si>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</si>
  <si>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</si>
  <si>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</si>
  <si>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</si>
  <si>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</si>
  <si>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</si>
  <si>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</si>
  <si>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</si>
  <si>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</si>
  <si>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</si>
  <si>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</si>
  <si>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</si>
  <si>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</si>
  <si>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</si>
  <si>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</si>
  <si>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</si>
  <si>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</si>
  <si>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</si>
  <si>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</si>
  <si>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</si>
  <si>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</si>
  <si>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</si>
  <si>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</si>
  <si>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</si>
  <si>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</si>
  <si>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</si>
  <si>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</si>
  <si>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</si>
  <si>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</si>
  <si>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</si>
  <si>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</si>
  <si>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</si>
  <si>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</si>
  <si>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</si>
  <si>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</si>
  <si>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</si>
  <si>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</si>
  <si>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</si>
  <si>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</si>
  <si>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</si>
  <si>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</si>
  <si>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</si>
  <si>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</si>
  <si>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</si>
  <si>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</si>
  <si>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</si>
  <si>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</si>
  <si>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</si>
  <si>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</si>
  <si>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</si>
  <si>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</si>
  <si>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</si>
  <si>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</si>
  <si>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</si>
  <si>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</si>
  <si>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</si>
  <si>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</si>
  <si>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</si>
  <si>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</si>
  <si>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</si>
  <si>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</si>
  <si>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</si>
  <si>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</si>
  <si>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</si>
  <si>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</si>
  <si>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</si>
  <si>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</si>
  <si>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</si>
  <si>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</si>
  <si>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</si>
  <si>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</si>
  <si>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</si>
  <si>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</si>
  <si>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</si>
  <si>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</si>
  <si>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</si>
  <si>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</si>
  <si>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</si>
  <si>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</si>
  <si>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</si>
  <si>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</si>
  <si>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</si>
  <si>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</si>
  <si>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</si>
  <si>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</si>
  <si>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</si>
  <si>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</si>
  <si>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</si>
  <si>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</si>
  <si>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</si>
  <si>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</si>
  <si>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</si>
  <si>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</si>
  <si>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</si>
  <si>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</si>
  <si>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</si>
  <si>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</si>
  <si>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</si>
  <si>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</si>
  <si>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</si>
  <si>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</si>
  <si>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</si>
  <si>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</si>
  <si>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</si>
  <si>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</si>
  <si>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</si>
  <si>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</si>
  <si>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</si>
  <si>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</si>
  <si>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</si>
  <si>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</si>
  <si>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</si>
  <si>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</si>
  <si>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</si>
  <si>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</si>
  <si>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</si>
  <si>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</si>
  <si>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</si>
  <si>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</si>
  <si>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</si>
  <si>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</si>
  <si>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</si>
  <si>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</si>
  <si>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</si>
  <si>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</si>
  <si>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</si>
  <si>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</si>
  <si>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</si>
  <si>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</si>
  <si>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</si>
  <si>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</si>
  <si>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</si>
  <si>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</si>
  <si>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</si>
  <si>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</si>
  <si>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</si>
  <si>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</si>
  <si>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</si>
  <si>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</si>
  <si>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</si>
  <si>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</si>
  <si>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</si>
  <si>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</si>
  <si>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</si>
  <si>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</si>
  <si>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</si>
  <si>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</si>
  <si>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</si>
  <si>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</si>
  <si>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</si>
  <si>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</si>
  <si>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</si>
  <si>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</si>
  <si>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</si>
  <si>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</si>
  <si>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</si>
  <si>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</si>
  <si>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</si>
  <si>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</si>
  <si>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</si>
  <si>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</si>
  <si>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</si>
  <si>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</si>
  <si>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</si>
  <si>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</si>
  <si>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</si>
  <si>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</si>
  <si>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</si>
  <si>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</si>
  <si>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</si>
  <si>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</si>
  <si>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</si>
  <si>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</si>
  <si>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</si>
  <si>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</si>
  <si>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</si>
  <si>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</si>
  <si>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</si>
  <si>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</si>
  <si>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</si>
  <si>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</si>
  <si>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</si>
  <si>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</si>
  <si>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</si>
  <si>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</si>
  <si>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</si>
  <si>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</si>
  <si>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</si>
  <si>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</si>
  <si>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</si>
  <si>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</si>
  <si>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</si>
  <si>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</si>
  <si>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</si>
  <si>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</si>
  <si>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</si>
  <si>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</si>
  <si>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</si>
  <si>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</si>
  <si>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</si>
  <si>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</si>
  <si>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</si>
  <si>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</si>
  <si>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</si>
  <si>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</si>
  <si>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</si>
  <si>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</si>
  <si>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</si>
  <si>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</si>
  <si>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</si>
  <si>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</si>
  <si>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</si>
  <si>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</si>
  <si>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</si>
  <si>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</si>
  <si>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</si>
  <si>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</si>
  <si>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</si>
  <si>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</si>
  <si>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</si>
  <si>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</si>
  <si>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</si>
  <si>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</si>
  <si>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</si>
  <si>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</si>
  <si>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</si>
  <si>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</si>
  <si>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</si>
  <si>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</si>
  <si>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</si>
  <si>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</si>
  <si>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</si>
  <si>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</si>
  <si>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</si>
  <si>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</si>
  <si>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</si>
  <si>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</si>
  <si>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</si>
  <si>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</si>
  <si>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</si>
  <si>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</si>
  <si>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</si>
  <si>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</si>
  <si>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</si>
  <si>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</si>
  <si>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</si>
  <si>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</si>
  <si>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</si>
  <si>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</si>
  <si>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</si>
  <si>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</si>
  <si>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</si>
  <si>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</si>
  <si>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</si>
  <si>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</si>
  <si>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</si>
  <si>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</si>
  <si>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</si>
  <si>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</si>
  <si>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</si>
  <si>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</si>
  <si>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</si>
  <si>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</si>
  <si>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</si>
  <si>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</si>
  <si>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</si>
  <si>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</si>
  <si>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</si>
  <si>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</si>
  <si>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</si>
  <si>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</si>
  <si>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</si>
  <si>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</si>
  <si>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</si>
  <si>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</si>
  <si>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</si>
  <si>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</si>
  <si>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</si>
  <si>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</si>
  <si>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</si>
  <si>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</si>
  <si>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</si>
  <si>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</si>
  <si>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</si>
  <si>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</si>
  <si>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</si>
  <si>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</si>
  <si>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</si>
  <si>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</si>
  <si>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</si>
  <si>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</si>
  <si>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</si>
  <si>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</si>
  <si>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</si>
  <si>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</si>
  <si>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</si>
  <si>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</si>
  <si>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</si>
  <si>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</si>
  <si>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</si>
  <si>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</si>
  <si>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</si>
  <si>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</si>
  <si>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</si>
  <si>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</si>
  <si>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</si>
  <si>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</si>
  <si>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</si>
  <si>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</si>
  <si>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</si>
  <si>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</si>
  <si>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</si>
  <si>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</si>
  <si>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</si>
  <si>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</si>
  <si>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</si>
  <si>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</si>
  <si>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</si>
  <si>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</si>
  <si>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</si>
  <si>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</si>
  <si>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</si>
  <si>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</si>
  <si>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</si>
  <si>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</si>
  <si>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</si>
  <si>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</si>
  <si>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</si>
  <si>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</si>
  <si>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</si>
  <si>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</si>
  <si>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</si>
  <si>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</si>
  <si>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</si>
  <si>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</si>
  <si>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</si>
  <si>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</si>
  <si>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</si>
  <si>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</si>
  <si>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</si>
  <si>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</si>
  <si>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</si>
  <si>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</si>
  <si>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</si>
  <si>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</si>
  <si>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</si>
  <si>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</si>
  <si>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</si>
  <si>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</si>
  <si>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</si>
  <si>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</si>
  <si>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</si>
  <si>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</si>
  <si>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</si>
  <si>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</si>
  <si>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</si>
  <si>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</si>
  <si>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</si>
  <si>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</si>
  <si>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</si>
  <si>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</si>
  <si>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</si>
  <si>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</si>
  <si>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</si>
  <si>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</si>
  <si>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</si>
  <si>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</si>
  <si>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</si>
  <si>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</si>
  <si>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</si>
  <si>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</si>
  <si>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</si>
  <si>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</si>
  <si>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</si>
  <si>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</si>
  <si>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</si>
  <si>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</si>
  <si>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</si>
  <si>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</si>
  <si>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</si>
  <si>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</si>
  <si>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</si>
  <si>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</si>
  <si>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</si>
  <si>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</si>
  <si>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</si>
  <si>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</si>
  <si>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</si>
  <si>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</si>
  <si>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</si>
  <si>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</si>
  <si>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</si>
  <si>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</si>
  <si>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</si>
  <si>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</si>
  <si>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</si>
  <si>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</si>
  <si>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</si>
  <si>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</si>
  <si>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</si>
  <si>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</si>
  <si>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</si>
  <si>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</si>
  <si>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</si>
  <si>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</si>
  <si>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</si>
  <si>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</si>
  <si>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</si>
  <si>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</si>
  <si>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</si>
  <si>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</si>
  <si>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</si>
  <si>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</si>
  <si>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</si>
  <si>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</si>
  <si>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</si>
  <si>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</si>
  <si>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</si>
  <si>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</si>
  <si>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</si>
  <si>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</si>
  <si>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</si>
  <si>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</si>
  <si>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</si>
  <si>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</si>
  <si>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</si>
  <si>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</si>
  <si>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</si>
  <si>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</si>
  <si>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</si>
  <si>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</si>
  <si>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</si>
  <si>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</si>
  <si>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</si>
  <si>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</si>
  <si>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</si>
  <si>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</si>
  <si>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</si>
  <si>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</si>
  <si>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</si>
  <si>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</si>
  <si>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</si>
  <si>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</si>
  <si>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</si>
  <si>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</si>
  <si>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</si>
  <si>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</si>
  <si>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</si>
  <si>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</si>
  <si>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</si>
  <si>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</si>
  <si>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</si>
  <si>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</si>
  <si>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</si>
  <si>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</si>
  <si>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</si>
  <si>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</si>
  <si>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</si>
  <si>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</si>
  <si>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</si>
  <si>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</si>
  <si>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</si>
  <si>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</si>
  <si>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</si>
  <si>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</si>
  <si>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</si>
  <si>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</si>
  <si>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</si>
  <si>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</si>
  <si>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</si>
  <si>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</si>
  <si>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</si>
  <si>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</si>
  <si>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</si>
  <si>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</si>
  <si>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</si>
  <si>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</si>
  <si>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</si>
  <si>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</si>
  <si>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</si>
  <si>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</si>
  <si>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</si>
  <si>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</si>
  <si>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</si>
  <si>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</si>
  <si>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</si>
  <si>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</si>
  <si>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</si>
  <si>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</si>
  <si>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</si>
  <si>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</si>
  <si>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</si>
  <si>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</si>
  <si>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</si>
  <si>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</si>
  <si>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</si>
  <si>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</si>
  <si>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</si>
  <si>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</si>
  <si>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</si>
  <si>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</si>
  <si>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</si>
  <si>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</si>
  <si>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</si>
  <si>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</si>
  <si>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</si>
  <si>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</si>
  <si>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</si>
  <si>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</si>
  <si>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</si>
  <si>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</si>
  <si>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</si>
  <si>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</si>
  <si>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</si>
  <si>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</si>
  <si>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</si>
  <si>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</si>
  <si>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</si>
  <si>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</si>
  <si>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</si>
  <si>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</si>
  <si>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</si>
  <si>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</si>
  <si>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</si>
  <si>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</si>
  <si>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</si>
  <si>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</si>
  <si>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</si>
  <si>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</si>
  <si>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</si>
  <si>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</si>
  <si>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</si>
  <si>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</si>
  <si>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</si>
  <si>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</si>
  <si>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</si>
  <si>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</si>
  <si>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</si>
  <si>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</si>
  <si>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</si>
  <si>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</si>
  <si>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</si>
  <si>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</si>
  <si>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</si>
  <si>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</si>
  <si>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</si>
  <si>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</si>
  <si>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</si>
  <si>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</si>
  <si>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</si>
  <si>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</si>
  <si>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</si>
  <si>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</si>
  <si>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</si>
  <si>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</si>
  <si>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</si>
  <si>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</si>
  <si>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</si>
  <si>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</si>
  <si>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</si>
  <si>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</si>
  <si>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</si>
  <si>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</si>
  <si>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</si>
  <si>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</si>
  <si>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</si>
  <si>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</si>
  <si>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</si>
  <si>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</si>
  <si>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</si>
  <si>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</si>
  <si>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</si>
  <si>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</si>
  <si>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</si>
  <si>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</si>
  <si>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</si>
  <si>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</si>
  <si>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</si>
  <si>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</si>
  <si>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</si>
  <si>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</si>
  <si>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</si>
  <si>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</si>
  <si>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</si>
  <si>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</si>
  <si>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</si>
  <si>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</si>
  <si>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</si>
  <si>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</si>
  <si>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</si>
  <si>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</si>
  <si>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</si>
  <si>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</si>
  <si>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</si>
  <si>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</si>
  <si>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</si>
  <si>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</si>
  <si>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</si>
  <si>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</si>
  <si>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</si>
  <si>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</si>
  <si>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</si>
  <si>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</si>
  <si>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</si>
  <si>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</si>
  <si>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</si>
  <si>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</si>
  <si>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</si>
  <si>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</si>
  <si>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</si>
  <si>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</si>
  <si>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</si>
  <si>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</si>
  <si>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</si>
  <si>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</si>
  <si>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</si>
  <si>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</si>
  <si>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</si>
  <si>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</si>
  <si>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</si>
  <si>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</si>
  <si>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</si>
  <si>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</si>
  <si>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</si>
  <si>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</si>
  <si>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</si>
  <si>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</si>
  <si>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</si>
  <si>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</si>
  <si>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</si>
  <si>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</si>
  <si>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</si>
  <si>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</si>
  <si>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</si>
  <si>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</si>
  <si>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</si>
  <si>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</si>
  <si>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</si>
  <si>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</si>
  <si>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</si>
  <si>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</si>
  <si>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</si>
  <si>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</si>
  <si>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</si>
  <si>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</si>
  <si>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</si>
  <si>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</si>
  <si>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</si>
  <si>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</si>
  <si>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</si>
  <si>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</si>
  <si>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</si>
  <si>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</si>
  <si>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</si>
  <si>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</si>
  <si>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</si>
  <si>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</si>
  <si>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</si>
  <si>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</si>
  <si>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</si>
  <si>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</si>
  <si>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</si>
  <si>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</si>
  <si>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</si>
  <si>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</si>
  <si>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</si>
  <si>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</si>
  <si>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</si>
  <si>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</si>
  <si>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</si>
  <si>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</si>
  <si>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</si>
  <si>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</si>
  <si>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</si>
  <si>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</si>
  <si>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</si>
  <si>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</si>
  <si>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</si>
  <si>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</si>
  <si>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</si>
  <si>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</si>
  <si>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</si>
  <si>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</si>
  <si>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</si>
  <si>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</si>
  <si>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</si>
  <si>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</si>
  <si>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</si>
  <si>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</si>
  <si>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</si>
  <si>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</si>
  <si>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</si>
  <si>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</si>
  <si>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</si>
  <si>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</si>
  <si>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</si>
  <si>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</si>
  <si>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</si>
  <si>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</si>
  <si>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</si>
  <si>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</si>
  <si>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</si>
  <si>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</si>
  <si>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</si>
  <si>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</si>
  <si>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</si>
  <si>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</si>
  <si>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</si>
  <si>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</si>
  <si>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</si>
  <si>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</si>
  <si>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</si>
  <si>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</si>
  <si>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</si>
  <si>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</si>
  <si>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</si>
  <si>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</si>
  <si>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</si>
  <si>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</si>
  <si>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</si>
  <si>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</si>
  <si>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</si>
  <si>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</si>
  <si>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</si>
  <si>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</si>
  <si>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</si>
  <si>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</si>
  <si>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</si>
  <si>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</si>
  <si>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</si>
  <si>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</si>
  <si>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</si>
  <si>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</si>
  <si>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</si>
  <si>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</si>
  <si>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</si>
  <si>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</si>
  <si>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</si>
  <si>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</si>
  <si>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</si>
  <si>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</si>
  <si>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</si>
  <si>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</si>
  <si>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</si>
  <si>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</si>
  <si>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</si>
  <si>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</si>
  <si>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</si>
  <si>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</si>
  <si>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</si>
  <si>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</si>
  <si>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</si>
  <si>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</si>
  <si>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</si>
  <si>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</si>
  <si>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</si>
  <si>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</si>
  <si>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</si>
  <si>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</si>
  <si>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</si>
  <si>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</si>
  <si>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</si>
  <si>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</si>
  <si>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</si>
  <si>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</si>
  <si>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</si>
  <si>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</si>
  <si>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</si>
  <si>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</si>
  <si>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</si>
  <si>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</si>
  <si>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</si>
  <si>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</si>
  <si>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</si>
  <si>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</si>
  <si>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</si>
  <si>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</si>
  <si>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</si>
  <si>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</si>
  <si>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</si>
  <si>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</si>
  <si>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</si>
  <si>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</si>
  <si>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</si>
  <si>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</si>
  <si>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</si>
  <si>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</si>
  <si>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</si>
  <si>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</si>
  <si>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</si>
  <si>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</si>
  <si>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</si>
  <si>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</si>
  <si>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</si>
  <si>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</si>
  <si>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</si>
  <si>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</si>
  <si>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</si>
  <si>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</si>
  <si>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</si>
  <si>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</si>
  <si>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</si>
  <si>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</si>
  <si>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</si>
  <si>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</si>
  <si>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</si>
  <si>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</si>
  <si>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</si>
  <si>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</si>
  <si>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</si>
  <si>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</si>
  <si>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</si>
  <si>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</si>
  <si>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</si>
  <si>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</si>
  <si>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</si>
  <si>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</si>
  <si>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</si>
  <si>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</si>
  <si>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</si>
  <si>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</si>
  <si>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</si>
  <si>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</si>
  <si>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</si>
  <si>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</si>
  <si>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</si>
  <si>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</si>
  <si>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</si>
  <si>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</si>
  <si>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</si>
  <si>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</si>
  <si>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</si>
  <si>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</si>
  <si>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</si>
  <si>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</si>
  <si>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</si>
  <si>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</si>
  <si>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</si>
  <si>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</si>
  <si>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</si>
  <si>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</si>
  <si>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</si>
  <si>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</si>
  <si>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</si>
  <si>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</si>
  <si>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</si>
  <si>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</si>
  <si>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</si>
  <si>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</si>
  <si>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</si>
  <si>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</si>
  <si>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</si>
  <si>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</si>
  <si>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</si>
  <si>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</si>
  <si>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</si>
  <si>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</si>
  <si>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</si>
  <si>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</si>
  <si>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</si>
  <si>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</si>
  <si>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</si>
  <si>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</si>
  <si>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</si>
  <si>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</si>
  <si>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</si>
  <si>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</si>
  <si>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</si>
  <si>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</si>
  <si>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</si>
  <si>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</si>
  <si>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</si>
  <si>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</si>
  <si>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</si>
  <si>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</si>
  <si>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</si>
  <si>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</si>
  <si>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</si>
  <si>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</si>
  <si>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</si>
  <si>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</si>
  <si>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</si>
  <si>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</si>
  <si>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</si>
  <si>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</si>
  <si>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</si>
  <si>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</si>
  <si>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</si>
  <si>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</si>
  <si>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</si>
  <si>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</si>
  <si>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</si>
  <si>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</si>
  <si>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</si>
  <si>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</si>
  <si>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</si>
  <si>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</si>
  <si>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</si>
  <si>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</si>
  <si>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</si>
  <si>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</si>
  <si>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</si>
  <si>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</si>
  <si>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</si>
  <si>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</si>
  <si>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</si>
  <si>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</si>
  <si>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</si>
  <si>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</si>
  <si>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</si>
  <si>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</si>
  <si>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</si>
  <si>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</si>
  <si>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</si>
  <si>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</si>
  <si>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</si>
  <si>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</si>
  <si>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</si>
  <si>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</si>
  <si>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</si>
  <si>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</si>
  <si>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</si>
  <si>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</si>
  <si>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</si>
  <si>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</si>
  <si>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</si>
  <si>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</si>
  <si>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</si>
  <si>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</si>
  <si>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</si>
  <si>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</si>
  <si>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</si>
  <si>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</si>
  <si>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</si>
  <si>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</si>
  <si>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</si>
  <si>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</si>
  <si>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</si>
  <si>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</si>
  <si>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</si>
  <si>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</si>
  <si>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</si>
  <si>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</si>
  <si>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</si>
  <si>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</si>
  <si>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</si>
  <si>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</si>
  <si>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</si>
  <si>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</si>
  <si>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</si>
  <si>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</si>
  <si>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</si>
  <si>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</si>
  <si>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</si>
  <si>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</si>
  <si>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</si>
  <si>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</si>
  <si>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</si>
  <si>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</si>
  <si>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</si>
  <si>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</si>
  <si>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</si>
  <si>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</si>
  <si>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</si>
  <si>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</si>
  <si>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</si>
  <si>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</si>
  <si>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</si>
  <si>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</si>
  <si>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</si>
  <si>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</si>
  <si>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</si>
  <si>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</si>
  <si>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</si>
  <si>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</si>
  <si>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</si>
  <si>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</si>
  <si>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</si>
  <si>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</si>
  <si>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</si>
  <si>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</si>
  <si>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</si>
  <si>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</si>
  <si>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</si>
  <si>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</si>
  <si>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</si>
  <si>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</si>
  <si>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</si>
  <si>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</si>
  <si>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</si>
  <si>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</si>
  <si>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</si>
  <si>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</si>
  <si>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</si>
  <si>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</si>
  <si>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</si>
  <si>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</si>
  <si>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</si>
  <si>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</si>
  <si>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</si>
  <si>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</si>
  <si>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</si>
  <si>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</si>
  <si>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</si>
  <si>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</si>
  <si>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</si>
  <si>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</si>
  <si>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</si>
  <si>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</si>
  <si>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</si>
  <si>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</si>
  <si>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</si>
  <si>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</si>
  <si>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</si>
  <si>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</si>
  <si>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</si>
  <si>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</si>
  <si>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</si>
  <si>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</si>
  <si>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</si>
  <si>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</si>
  <si>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</si>
  <si>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</si>
  <si>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</si>
  <si>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</si>
  <si>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</si>
  <si>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</si>
  <si>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</si>
  <si>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</si>
  <si>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</si>
  <si>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</si>
  <si>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</si>
  <si>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</si>
  <si>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</si>
  <si>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</si>
  <si>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</si>
  <si>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</si>
  <si>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</si>
  <si>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</si>
  <si>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</si>
  <si>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</si>
  <si>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</si>
  <si>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</si>
  <si>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</si>
  <si>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</si>
  <si>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</si>
  <si>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</si>
  <si>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</si>
  <si>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</si>
  <si>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</si>
  <si>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</si>
  <si>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</si>
  <si>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</si>
  <si>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</si>
  <si>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</si>
  <si>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</si>
  <si>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</si>
  <si>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</si>
  <si>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</si>
  <si>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</si>
  <si>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</si>
  <si>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</si>
  <si>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</si>
  <si>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</si>
  <si>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</si>
  <si>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</si>
  <si>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</si>
  <si>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</si>
  <si>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</si>
  <si>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</si>
  <si>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</si>
  <si>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</si>
  <si>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</si>
  <si>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</si>
  <si>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</si>
  <si>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</si>
  <si>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</si>
  <si>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</si>
  <si>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</si>
  <si>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</si>
  <si>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</si>
  <si>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</si>
  <si>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</si>
  <si>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</si>
  <si>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</si>
  <si>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</si>
  <si>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</si>
  <si>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</si>
  <si>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</si>
  <si>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</si>
  <si>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</si>
  <si>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</si>
  <si>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</si>
  <si>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</si>
  <si>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</si>
  <si>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</si>
  <si>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</si>
  <si>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</si>
  <si>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</si>
  <si>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</si>
  <si>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</si>
  <si>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</si>
  <si>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</si>
  <si>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</si>
  <si>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</si>
  <si>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</si>
  <si>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</si>
  <si>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</si>
  <si>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</si>
  <si>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</si>
  <si>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</si>
  <si>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</si>
  <si>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</si>
  <si>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</si>
  <si>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</si>
  <si>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</si>
  <si>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</si>
  <si>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</si>
  <si>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</si>
  <si>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</si>
  <si>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</si>
  <si>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</si>
  <si>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</si>
  <si>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</si>
  <si>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</si>
  <si>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</si>
  <si>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</si>
  <si>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</si>
  <si>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</si>
  <si>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</si>
  <si>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</si>
  <si>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</si>
  <si>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</si>
  <si>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</si>
  <si>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</si>
  <si>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</si>
  <si>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</si>
  <si>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</si>
  <si>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</si>
  <si>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</si>
  <si>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</si>
  <si>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</si>
  <si>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</si>
  <si>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</si>
  <si>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</si>
  <si>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</si>
  <si>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</si>
  <si>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</si>
  <si>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</si>
  <si>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</si>
  <si>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</si>
  <si>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</si>
  <si>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</si>
  <si>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</si>
  <si>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</si>
  <si>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</si>
  <si>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</si>
  <si>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</si>
  <si>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</si>
  <si>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</si>
  <si>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</si>
  <si>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</si>
  <si>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</si>
  <si>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</si>
  <si>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</si>
  <si>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</si>
  <si>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</si>
  <si>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</si>
  <si>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</si>
  <si>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</si>
  <si>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</si>
  <si>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</si>
  <si>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</si>
  <si>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</si>
  <si>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</si>
  <si>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</si>
  <si>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</si>
  <si>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</si>
  <si>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</si>
  <si>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</si>
  <si>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</si>
  <si>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</si>
  <si>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</si>
  <si>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</si>
  <si>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</si>
  <si>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</si>
  <si>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</si>
  <si>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</si>
  <si>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</si>
  <si>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</si>
  <si>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</si>
  <si>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</si>
  <si>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</si>
  <si>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</si>
  <si>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</si>
  <si>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</si>
  <si>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</si>
  <si>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</si>
  <si>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</si>
  <si>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</si>
  <si>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</si>
  <si>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</si>
  <si>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</si>
  <si>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</si>
  <si>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</si>
  <si>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</si>
  <si>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</si>
  <si>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</si>
  <si>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</si>
  <si>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</si>
  <si>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</si>
  <si>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</si>
  <si>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</si>
  <si>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</si>
  <si>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</si>
  <si>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</si>
  <si>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</si>
  <si>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</si>
  <si>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</si>
  <si>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</si>
  <si>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</si>
  <si>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</si>
  <si>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</si>
  <si>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</si>
  <si>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</si>
  <si>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</si>
  <si>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</si>
  <si>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</si>
  <si>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</si>
  <si>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</si>
  <si>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</si>
  <si>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</si>
  <si>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</si>
  <si>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</si>
  <si>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</si>
  <si>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</si>
  <si>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</si>
  <si>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</si>
  <si>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</si>
  <si>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</si>
  <si>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</si>
  <si>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</si>
  <si>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</si>
  <si>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</si>
  <si>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</si>
  <si>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</si>
  <si>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</si>
  <si>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</si>
  <si>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</si>
  <si>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</si>
  <si>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</si>
  <si>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</si>
  <si>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</si>
  <si>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</si>
  <si>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</si>
  <si>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</si>
  <si>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</si>
  <si>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</si>
  <si>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</si>
  <si>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</si>
  <si>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</si>
  <si>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</si>
  <si>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</si>
  <si>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</si>
  <si>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</si>
  <si>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</si>
  <si>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</si>
  <si>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</si>
  <si>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</si>
  <si>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</si>
  <si>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</si>
  <si>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</si>
  <si>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</si>
  <si>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</si>
  <si>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</si>
  <si>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</si>
  <si>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</si>
  <si>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</si>
  <si>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</si>
  <si>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</si>
  <si>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</si>
  <si>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</si>
  <si>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</si>
  <si>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</si>
  <si>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</si>
  <si>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</si>
  <si>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</si>
  <si>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</si>
  <si>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</si>
  <si>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</si>
  <si>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</si>
  <si>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</si>
  <si>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</si>
  <si>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</si>
  <si>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</si>
  <si>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</si>
  <si>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</si>
  <si>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</si>
  <si>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</si>
  <si>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</si>
  <si>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</si>
  <si>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</si>
  <si>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</si>
  <si>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</si>
  <si>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</si>
  <si>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</si>
  <si>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</si>
  <si>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</si>
  <si>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</si>
  <si>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</si>
  <si>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</si>
  <si>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</si>
  <si>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</si>
  <si>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</si>
  <si>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</si>
  <si>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</si>
  <si>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</si>
  <si>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</si>
  <si>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</si>
  <si>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</si>
  <si>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</si>
  <si>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</si>
  <si>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</si>
  <si>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</si>
  <si>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</si>
  <si>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</si>
  <si>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</si>
  <si>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</si>
  <si>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</si>
  <si>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</si>
  <si>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</si>
  <si>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</si>
  <si>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</si>
  <si>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</si>
  <si>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</si>
  <si>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</si>
  <si>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</si>
  <si>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</si>
  <si>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</si>
  <si>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</si>
  <si>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</si>
  <si>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</si>
  <si>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</si>
  <si>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</si>
  <si>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</si>
  <si>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</si>
  <si>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</si>
  <si>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</si>
  <si>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</si>
  <si>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</si>
  <si>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</si>
  <si>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</si>
  <si>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</si>
  <si>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</si>
  <si>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</si>
  <si>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</si>
  <si>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</si>
  <si>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</si>
  <si>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</si>
  <si>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</si>
  <si>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</si>
  <si>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</si>
  <si>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</si>
  <si>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</si>
  <si>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</si>
  <si>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</si>
  <si>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</si>
  <si>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</si>
  <si>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</si>
  <si>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</si>
  <si>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</si>
  <si>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</si>
  <si>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</si>
  <si>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</si>
  <si>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</si>
  <si>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</si>
  <si>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</si>
  <si>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</si>
  <si>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</si>
  <si>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</si>
  <si>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</si>
  <si>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</si>
  <si>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</si>
  <si>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</si>
  <si>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</si>
  <si>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</si>
  <si>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</si>
  <si>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</si>
  <si>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</si>
  <si>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</si>
  <si>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</si>
  <si>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</si>
  <si>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</si>
  <si>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</si>
  <si>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</si>
  <si>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</si>
  <si>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</si>
  <si>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</si>
  <si>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</si>
  <si>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</si>
  <si>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</si>
  <si>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</si>
  <si>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</si>
  <si>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</si>
  <si>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</si>
  <si>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</si>
  <si>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</si>
  <si>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</si>
  <si>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</si>
  <si>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</si>
  <si>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</si>
  <si>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</si>
  <si>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</si>
  <si>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</si>
  <si>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</si>
  <si>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</si>
  <si>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</si>
  <si>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</si>
  <si>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</si>
  <si>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</si>
  <si>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</si>
  <si>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</si>
  <si>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</si>
  <si>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</si>
  <si>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</si>
  <si>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</si>
  <si>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</si>
  <si>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</si>
  <si>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</si>
  <si>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</si>
  <si>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</si>
  <si>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</si>
  <si>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</si>
  <si>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</si>
  <si>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</si>
  <si>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</si>
  <si>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</si>
  <si>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</si>
  <si>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</si>
  <si>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</si>
  <si>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</si>
  <si>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</si>
  <si>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</si>
  <si>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</si>
  <si>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</si>
  <si>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</si>
  <si>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</si>
  <si>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</si>
  <si>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</si>
  <si>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</si>
  <si>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</si>
  <si>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</si>
  <si>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</si>
  <si>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</si>
  <si>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</si>
  <si>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</si>
  <si>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</si>
  <si>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</si>
  <si>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</si>
  <si>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</si>
  <si>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</si>
  <si>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</si>
  <si>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</si>
  <si>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</si>
  <si>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</si>
  <si>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</si>
  <si>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</si>
  <si>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</si>
  <si>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</si>
  <si>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</si>
  <si>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</si>
  <si>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</si>
  <si>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</si>
  <si>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</si>
  <si>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</si>
  <si>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</si>
  <si>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</si>
  <si>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</si>
  <si>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</si>
  <si>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</si>
  <si>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</si>
  <si>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</si>
  <si>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</si>
  <si>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</si>
  <si>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</si>
  <si>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</si>
  <si>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</si>
  <si>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</si>
  <si>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</si>
  <si>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</si>
  <si>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</si>
  <si>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</si>
  <si>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</si>
  <si>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</si>
  <si>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</si>
  <si>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</si>
  <si>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</si>
  <si>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</si>
  <si>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</si>
  <si>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</si>
  <si>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</si>
  <si>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</si>
  <si>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</si>
  <si>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</si>
  <si>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</si>
  <si>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</si>
  <si>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</si>
  <si>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</si>
  <si>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</si>
  <si>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</si>
  <si>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</si>
  <si>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</si>
  <si>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</si>
  <si>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</si>
  <si>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</si>
  <si>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</si>
  <si>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</si>
  <si>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</si>
  <si>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</si>
  <si>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</si>
  <si>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</si>
  <si>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</si>
  <si>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</si>
  <si>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</si>
  <si>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</si>
  <si>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</si>
  <si>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</si>
  <si>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</si>
  <si>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</si>
  <si>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</si>
  <si>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</si>
  <si>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</si>
  <si>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</si>
  <si>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</si>
  <si>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</si>
  <si>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</si>
  <si>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</si>
  <si>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</si>
  <si>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</si>
  <si>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</si>
  <si>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</si>
  <si>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</si>
  <si>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</si>
  <si>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</si>
  <si>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</si>
  <si>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</si>
  <si>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</si>
  <si>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</si>
  <si>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</si>
  <si>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</si>
  <si>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</si>
  <si>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</si>
  <si>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</si>
  <si>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</si>
  <si>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</si>
  <si>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</si>
  <si>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</si>
  <si>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</si>
  <si>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</si>
  <si>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</si>
  <si>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</si>
  <si>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</si>
  <si>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</si>
  <si>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</si>
  <si>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</si>
  <si>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</si>
  <si>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</si>
  <si>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</si>
  <si>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</si>
  <si>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</si>
  <si>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</si>
  <si>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</si>
  <si>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</si>
  <si>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</si>
  <si>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</si>
  <si>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</si>
  <si>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</si>
  <si>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</si>
  <si>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</si>
  <si>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</si>
  <si>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</si>
  <si>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</si>
  <si>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</si>
  <si>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</si>
  <si>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</si>
  <si>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</si>
  <si>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</si>
  <si>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</si>
  <si>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</si>
  <si>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</si>
  <si>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</si>
  <si>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</si>
  <si>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</si>
  <si>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</si>
  <si>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</si>
  <si>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</si>
  <si>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</si>
  <si>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</si>
  <si>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</si>
  <si>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</si>
  <si>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</si>
  <si>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</si>
  <si>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</si>
  <si>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</si>
  <si>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</si>
  <si>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</si>
  <si>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</si>
  <si>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</si>
  <si>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</si>
  <si>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</si>
  <si>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</si>
  <si>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</si>
  <si>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</si>
  <si>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</si>
  <si>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</si>
  <si>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</si>
  <si>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</si>
  <si>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</si>
  <si>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</si>
  <si>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</si>
  <si>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</si>
  <si>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</si>
  <si>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</si>
  <si>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</si>
  <si>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</si>
  <si>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</si>
  <si>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</si>
  <si>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</si>
  <si>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</si>
  <si>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</si>
  <si>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</si>
  <si>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</si>
  <si>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</si>
  <si>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</si>
  <si>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</si>
  <si>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</si>
  <si>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</si>
  <si>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</si>
  <si>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</si>
  <si>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</si>
  <si>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</si>
  <si>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</si>
  <si>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</si>
  <si>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</si>
  <si>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</si>
  <si>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</si>
  <si>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</si>
  <si>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</si>
  <si>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</si>
  <si>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</si>
  <si>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</si>
  <si>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</si>
  <si>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</si>
  <si>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</si>
  <si>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</si>
  <si>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</si>
  <si>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</si>
  <si>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</si>
  <si>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</si>
  <si>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</si>
  <si>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</si>
  <si>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</si>
  <si>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</si>
  <si>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</si>
  <si>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</si>
  <si>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</si>
  <si>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</si>
  <si>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</si>
  <si>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</si>
  <si>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</si>
  <si>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</si>
  <si>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</si>
  <si>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</si>
  <si>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</si>
  <si>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</si>
  <si>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</si>
  <si>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</si>
  <si>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</si>
  <si>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</si>
  <si>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</si>
  <si>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</si>
  <si>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</si>
  <si>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</si>
  <si>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</si>
  <si>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</si>
  <si>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</si>
  <si>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</si>
  <si>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</si>
  <si>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</si>
  <si>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</si>
  <si>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</si>
  <si>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</si>
  <si>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</si>
  <si>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</si>
  <si>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</si>
  <si>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</si>
  <si>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</si>
  <si>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</si>
  <si>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</si>
  <si>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</si>
  <si>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</si>
  <si>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</si>
  <si>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</si>
  <si>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</si>
  <si>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</si>
  <si>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</si>
  <si>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</si>
  <si>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</si>
  <si>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</si>
  <si>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</si>
  <si>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</si>
  <si>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</si>
  <si>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</si>
  <si>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</si>
  <si>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</si>
  <si>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</si>
  <si>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</si>
  <si>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</si>
  <si>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</si>
  <si>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</si>
  <si>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</si>
  <si>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</si>
  <si>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</si>
  <si>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</si>
  <si>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</si>
  <si>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</si>
  <si>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</si>
  <si>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</si>
  <si>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</si>
  <si>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</si>
  <si>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</si>
  <si>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</si>
  <si>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</si>
  <si>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</si>
  <si>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</si>
  <si>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</si>
  <si>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</si>
  <si>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</si>
  <si>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</si>
  <si>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</si>
  <si>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</si>
  <si>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</si>
  <si>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</si>
  <si>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</si>
  <si>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</si>
  <si>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</si>
  <si>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</si>
  <si>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</si>
  <si>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</si>
  <si>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</si>
  <si>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</si>
  <si>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</si>
  <si>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</si>
  <si>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</si>
  <si>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</si>
  <si>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</si>
  <si>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</si>
  <si>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</si>
  <si>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</si>
  <si>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</si>
  <si>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</si>
  <si>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</si>
  <si>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</si>
  <si>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</si>
  <si>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</si>
  <si>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</si>
  <si>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</si>
  <si>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</si>
  <si>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</si>
  <si>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</si>
  <si>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</si>
  <si>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</si>
  <si>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</si>
  <si>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</si>
  <si>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</si>
  <si>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</si>
  <si>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</si>
  <si>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</si>
  <si>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</si>
  <si>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</si>
  <si>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</si>
  <si>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</si>
  <si>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</si>
  <si>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</si>
  <si>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</si>
  <si>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</si>
  <si>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</si>
  <si>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</si>
  <si>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</si>
  <si>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</si>
  <si>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</si>
  <si>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</si>
  <si>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</si>
  <si>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</si>
  <si>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</si>
  <si>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</si>
  <si>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</si>
  <si>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</si>
  <si>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</si>
  <si>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</si>
  <si>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</si>
  <si>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</si>
  <si>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</si>
  <si>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</si>
  <si>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</si>
  <si>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</si>
  <si>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</si>
  <si>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</si>
  <si>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</si>
  <si>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</si>
  <si>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</si>
  <si>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</si>
  <si>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</si>
  <si>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</si>
  <si>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</si>
  <si>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</si>
  <si>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</si>
  <si>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</si>
  <si>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</si>
  <si>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</si>
  <si>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</si>
  <si>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</si>
  <si>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</si>
  <si>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</si>
  <si>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</si>
  <si>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</si>
  <si>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</si>
  <si>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</si>
  <si>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</si>
  <si>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</si>
  <si>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</si>
  <si>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</si>
  <si>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</si>
  <si>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</si>
  <si>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</si>
  <si>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</si>
  <si>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</si>
  <si>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</si>
  <si>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</si>
  <si>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</si>
  <si>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</si>
  <si>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</si>
  <si>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</si>
  <si>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</si>
  <si>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</si>
  <si>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</si>
  <si>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</si>
  <si>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</si>
  <si>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</si>
  <si>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</si>
  <si>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</si>
  <si>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</si>
  <si>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</si>
  <si>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</si>
  <si>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</si>
  <si>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</si>
  <si>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</si>
  <si>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</si>
  <si>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</si>
  <si>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</si>
  <si>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</si>
  <si>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</si>
  <si>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</si>
  <si>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</si>
  <si>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</si>
  <si>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</si>
  <si>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</si>
  <si>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</si>
  <si>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</si>
  <si>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</si>
  <si>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</si>
  <si>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</si>
  <si>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</si>
  <si>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</si>
  <si>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</si>
  <si>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</si>
  <si>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</si>
  <si>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</si>
  <si>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</si>
  <si>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</si>
  <si>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</si>
  <si>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</si>
  <si>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</si>
  <si>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</si>
  <si>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</si>
  <si>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</si>
  <si>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</si>
  <si>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</si>
  <si>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</si>
  <si>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</si>
  <si>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</si>
  <si>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</si>
  <si>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</si>
  <si>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</si>
  <si>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</si>
  <si>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</si>
  <si>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</si>
  <si>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</si>
  <si>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</si>
  <si>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</si>
  <si>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</si>
  <si>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</si>
  <si>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</si>
  <si>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</si>
  <si>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</si>
  <si>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</si>
  <si>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</si>
  <si>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</si>
  <si>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</si>
  <si>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</si>
  <si>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</si>
  <si>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</si>
  <si>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</si>
  <si>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</si>
  <si>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</si>
  <si>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</si>
  <si>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</si>
  <si>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</si>
  <si>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</si>
  <si>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</si>
  <si>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</si>
  <si>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</si>
  <si>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</si>
  <si>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</si>
  <si>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</si>
  <si>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</si>
  <si>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</si>
  <si>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</si>
  <si>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</si>
  <si>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</si>
  <si>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</si>
  <si>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</si>
  <si>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</si>
  <si>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</si>
  <si>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</si>
  <si>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</si>
  <si>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</si>
  <si>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</si>
  <si>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</si>
  <si>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</si>
  <si>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</si>
  <si>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</si>
  <si>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</si>
  <si>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</si>
  <si>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</si>
  <si>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</si>
  <si>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</si>
  <si>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</si>
  <si>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</si>
  <si>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</si>
  <si>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</si>
  <si>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</si>
  <si>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</si>
  <si>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</si>
  <si>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</si>
  <si>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</si>
  <si>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</si>
  <si>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</si>
  <si>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</si>
  <si>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</si>
  <si>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</si>
  <si>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</si>
  <si>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</si>
  <si>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</si>
  <si>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</si>
  <si>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</si>
  <si>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</si>
  <si>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</si>
  <si>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</si>
  <si>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</si>
  <si>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</si>
  <si>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</si>
  <si>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</si>
  <si>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</si>
  <si>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</si>
  <si>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</si>
  <si>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</si>
  <si>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</si>
  <si>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</si>
  <si>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</si>
  <si>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</si>
  <si>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</si>
  <si>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</si>
  <si>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</si>
  <si>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</si>
  <si>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</si>
  <si>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</si>
  <si>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</si>
  <si>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</si>
  <si>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</si>
  <si>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</si>
  <si>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</si>
  <si>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</si>
  <si>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</si>
  <si>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</si>
  <si>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</si>
  <si>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</si>
  <si>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</si>
  <si>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</si>
  <si>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</si>
  <si>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</si>
  <si>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</si>
  <si>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</si>
  <si>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</si>
  <si>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</si>
  <si>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</si>
  <si>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</si>
  <si>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</si>
  <si>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</si>
  <si>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</si>
  <si>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</si>
  <si>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</si>
  <si>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</si>
  <si>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</si>
  <si>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</si>
  <si>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</si>
  <si>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</si>
  <si>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</si>
  <si>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</si>
  <si>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</si>
  <si>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</si>
  <si>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</si>
  <si>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</si>
  <si>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</si>
  <si>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</si>
  <si>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</si>
  <si>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</si>
  <si>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</si>
  <si>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</si>
  <si>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</si>
  <si>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</si>
  <si>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</si>
  <si>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</si>
  <si>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</si>
  <si>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</si>
  <si>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</si>
  <si>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</si>
  <si>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</si>
  <si>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</si>
  <si>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</si>
  <si>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</si>
  <si>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</si>
  <si>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</si>
  <si>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</si>
  <si>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</si>
  <si>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</si>
  <si>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</si>
  <si>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</si>
  <si>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</si>
  <si>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</si>
  <si>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</si>
  <si>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</si>
  <si>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</si>
  <si>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</si>
  <si>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</si>
  <si>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</si>
  <si>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</si>
  <si>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</si>
  <si>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</si>
  <si>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</si>
  <si>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</si>
  <si>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</si>
  <si>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</si>
  <si>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</si>
  <si>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</si>
  <si>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</si>
  <si>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</si>
  <si>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</si>
  <si>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</si>
  <si>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</si>
  <si>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</si>
  <si>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</si>
  <si>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</si>
  <si>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</si>
  <si>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</si>
  <si>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</si>
  <si>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</si>
  <si>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</si>
  <si>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</si>
  <si>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</si>
  <si>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</si>
  <si>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</si>
  <si>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</si>
  <si>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</si>
  <si>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</si>
  <si>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</si>
  <si>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</si>
  <si>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</si>
  <si>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</si>
  <si>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</si>
  <si>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</si>
  <si>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</si>
  <si>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</si>
  <si>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</si>
  <si>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</si>
  <si>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</si>
  <si>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</si>
  <si>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</si>
  <si>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</si>
  <si>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</si>
  <si>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</si>
  <si>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</si>
  <si>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</si>
  <si>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</si>
  <si>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</si>
  <si>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</si>
  <si>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</si>
  <si>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</si>
  <si>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</si>
  <si>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</si>
  <si>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</si>
  <si>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</si>
  <si>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</si>
  <si>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</si>
  <si>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</si>
  <si>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</si>
  <si>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</si>
  <si>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</si>
  <si>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</si>
  <si>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</si>
  <si>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</si>
  <si>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</si>
  <si>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</si>
  <si>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</si>
  <si>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</si>
  <si>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</si>
  <si>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</si>
  <si>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</si>
  <si>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</si>
  <si>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</si>
  <si>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</si>
  <si>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</si>
  <si>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</si>
  <si>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</si>
  <si>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</si>
  <si>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</si>
  <si>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</si>
  <si>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</si>
  <si>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</si>
  <si>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</si>
  <si>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</si>
  <si>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</si>
  <si>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</si>
  <si>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</si>
  <si>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</si>
  <si>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</si>
  <si>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</si>
  <si>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</si>
  <si>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</si>
  <si>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</si>
  <si>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</si>
  <si>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</si>
  <si>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</si>
  <si>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</si>
  <si>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</si>
  <si>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</si>
  <si>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</si>
  <si>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</si>
  <si>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</si>
  <si>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</si>
  <si>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</si>
  <si>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</si>
  <si>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</si>
  <si>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</si>
  <si>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</si>
  <si>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</si>
  <si>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</si>
  <si>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</si>
  <si>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</si>
  <si>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</si>
  <si>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</si>
  <si>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</si>
  <si>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</si>
  <si>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</si>
  <si>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</si>
  <si>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</si>
  <si>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</si>
  <si>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</si>
  <si>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</si>
  <si>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</si>
  <si>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</si>
  <si>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</si>
  <si>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</si>
  <si>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</si>
  <si>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</si>
  <si>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</si>
  <si>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</si>
  <si>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</si>
  <si>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</si>
  <si>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</si>
  <si>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</si>
  <si>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</si>
  <si>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</si>
  <si>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</si>
  <si>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</si>
  <si>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</si>
  <si>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</si>
  <si>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</si>
  <si>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</si>
  <si>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</si>
  <si>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</si>
  <si>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</si>
  <si>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</si>
  <si>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</si>
  <si>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</si>
  <si>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</si>
  <si>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</si>
  <si>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</si>
  <si>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</si>
  <si>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</si>
  <si>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</si>
  <si>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</si>
  <si>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</si>
  <si>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</si>
  <si>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</si>
  <si>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</si>
  <si>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</si>
  <si>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</si>
  <si>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</si>
  <si>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</si>
  <si>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</si>
  <si>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</si>
  <si>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</si>
  <si>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</si>
  <si>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</si>
  <si>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</si>
  <si>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</si>
  <si>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</si>
  <si>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</si>
  <si>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</si>
  <si>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</si>
  <si>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</si>
  <si>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</si>
  <si>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</si>
  <si>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</si>
  <si>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</si>
  <si>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</si>
  <si>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</si>
  <si>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</si>
  <si>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</si>
  <si>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</si>
  <si>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</si>
  <si>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</si>
  <si>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</si>
  <si>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</si>
  <si>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</si>
  <si>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</si>
  <si>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</si>
  <si>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</si>
  <si>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</si>
  <si>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</si>
  <si>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</si>
  <si>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</si>
  <si>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</si>
  <si>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</si>
  <si>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</si>
  <si>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</si>
  <si>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</si>
  <si>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</si>
  <si>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</si>
  <si>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</si>
  <si>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</si>
  <si>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</si>
  <si>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</si>
  <si>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</si>
  <si>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</si>
  <si>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</si>
  <si>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</si>
  <si>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</si>
  <si>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</si>
  <si>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</si>
  <si>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</si>
  <si>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</si>
  <si>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</si>
  <si>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</si>
  <si>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</si>
  <si>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</si>
  <si>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</si>
  <si>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</si>
  <si>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</si>
  <si>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</si>
  <si>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</si>
  <si>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</si>
  <si>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</si>
  <si>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</si>
  <si>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</si>
  <si>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</si>
  <si>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</si>
  <si>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</si>
  <si>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</si>
  <si>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</si>
  <si>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</si>
  <si>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</si>
  <si>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</si>
  <si>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</si>
  <si>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</si>
  <si>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</si>
  <si>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</si>
  <si>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</si>
  <si>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</si>
  <si>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</si>
  <si>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</si>
  <si>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</si>
  <si>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</si>
  <si>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</si>
  <si>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</si>
  <si>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</si>
  <si>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</si>
  <si>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</si>
  <si>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</si>
  <si>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</si>
  <si>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</si>
  <si>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</si>
  <si>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</si>
  <si>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</si>
  <si>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</si>
  <si>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</si>
  <si>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</si>
  <si>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</si>
  <si>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</si>
  <si>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</si>
  <si>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</si>
  <si>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</si>
  <si>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</si>
  <si>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</si>
  <si>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</si>
  <si>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</si>
  <si>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</si>
  <si>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</si>
  <si>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</si>
  <si>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</si>
  <si>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</si>
  <si>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</si>
  <si>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</si>
  <si>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</si>
  <si>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</si>
  <si>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</si>
  <si>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</si>
  <si>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</si>
  <si>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</si>
  <si>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</si>
  <si>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</si>
  <si>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</si>
  <si>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</si>
  <si>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</si>
  <si>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</si>
  <si>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</si>
  <si>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</si>
  <si>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</si>
  <si>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</si>
  <si>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</si>
  <si>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</si>
  <si>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</si>
  <si>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</si>
  <si>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</si>
  <si>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</si>
  <si>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</si>
  <si>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</si>
  <si>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</si>
  <si>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</si>
  <si>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</si>
  <si>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</si>
  <si>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</si>
  <si>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</si>
  <si>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</si>
  <si>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</si>
  <si>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</si>
  <si>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</si>
  <si>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</si>
  <si>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</si>
  <si>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</si>
  <si>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</si>
  <si>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</si>
  <si>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</si>
  <si>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</si>
  <si>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</si>
  <si>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</si>
  <si>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</si>
  <si>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</si>
  <si>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</si>
  <si>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</si>
  <si>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</si>
  <si>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</si>
  <si>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</si>
  <si>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</si>
  <si>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</si>
  <si>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</si>
  <si>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</si>
  <si>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</si>
  <si>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</si>
  <si>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</si>
  <si>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</si>
  <si>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</si>
  <si>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</si>
  <si>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</si>
  <si>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</si>
  <si>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</si>
  <si>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</si>
  <si>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</si>
  <si>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</si>
  <si>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</si>
  <si>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</si>
  <si>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</si>
  <si>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</si>
  <si>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</si>
  <si>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</si>
  <si>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</si>
  <si>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</si>
  <si>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</si>
  <si>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</si>
  <si>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</si>
  <si>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</si>
  <si>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</si>
  <si>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</si>
  <si>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</si>
  <si>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</si>
  <si>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</si>
  <si>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</si>
  <si>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</si>
  <si>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</si>
  <si>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</si>
  <si>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</si>
  <si>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</si>
  <si>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</si>
  <si>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</si>
  <si>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</si>
  <si>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</si>
  <si>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</si>
  <si>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</si>
  <si>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</si>
  <si>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</si>
  <si>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</si>
  <si>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</si>
  <si>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</si>
  <si>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</si>
  <si>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</si>
  <si>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</si>
  <si>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</si>
  <si>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</si>
  <si>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</si>
  <si>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</si>
  <si>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</si>
  <si>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</si>
  <si>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</si>
  <si>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</si>
  <si>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</si>
  <si>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</si>
  <si>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</si>
  <si>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</si>
  <si>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</si>
  <si>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</si>
  <si>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</si>
  <si>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</si>
  <si>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</si>
  <si>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</si>
  <si>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</si>
  <si>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</si>
  <si>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</si>
  <si>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</si>
  <si>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</si>
  <si>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</si>
  <si>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</si>
  <si>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</si>
  <si>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</si>
  <si>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</si>
  <si>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</si>
  <si>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</si>
  <si>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</si>
  <si>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</si>
  <si>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</si>
  <si>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</si>
  <si>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</si>
  <si>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</si>
  <si>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</si>
  <si>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</si>
  <si>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</si>
  <si>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</si>
  <si>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</si>
  <si>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</si>
  <si>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</si>
  <si>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</si>
  <si>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</si>
  <si>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</si>
  <si>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</si>
  <si>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</si>
  <si>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</si>
  <si>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</si>
  <si>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</si>
  <si>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</si>
  <si>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</si>
  <si>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</si>
  <si>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</si>
  <si>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</si>
  <si>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</si>
  <si>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</si>
  <si>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</si>
  <si>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</si>
  <si>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</si>
  <si>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</si>
  <si>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</si>
  <si>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</si>
  <si>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</si>
  <si>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</si>
  <si>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</si>
  <si>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</si>
  <si>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</si>
  <si>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</si>
  <si>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</si>
  <si>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</si>
  <si>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</si>
  <si>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</si>
  <si>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</si>
  <si>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</si>
  <si>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</si>
  <si>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</si>
  <si>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</si>
  <si>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</si>
  <si>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</si>
  <si>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</si>
  <si>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</si>
  <si>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</si>
  <si>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</si>
  <si>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</si>
  <si>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</si>
  <si>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</si>
  <si>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</si>
  <si>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</si>
  <si>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</si>
  <si>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</si>
  <si>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</si>
  <si>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</si>
  <si>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</si>
  <si>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</si>
  <si>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</si>
  <si>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</si>
  <si>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</si>
  <si>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</si>
  <si>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</si>
  <si>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</si>
  <si>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</si>
  <si>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</si>
  <si>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</si>
  <si>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</si>
  <si>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</si>
  <si>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</si>
  <si>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</si>
  <si>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</si>
  <si>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</si>
  <si>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</si>
  <si>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</si>
  <si>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</si>
  <si>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</si>
  <si>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</si>
  <si>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</si>
  <si>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</si>
  <si>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</si>
  <si>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</si>
  <si>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</si>
  <si>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</si>
  <si>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</si>
  <si>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</si>
  <si>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</si>
  <si>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</si>
  <si>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</si>
  <si>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</si>
  <si>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</si>
  <si>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</si>
  <si>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</si>
  <si>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</si>
  <si>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</si>
  <si>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</si>
  <si>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</si>
  <si>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</si>
  <si>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</si>
  <si>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</si>
  <si>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</si>
  <si>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</si>
  <si>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</si>
  <si>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</si>
  <si>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</si>
  <si>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</si>
  <si>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</si>
  <si>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</si>
  <si>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</si>
  <si>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</si>
  <si>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</si>
  <si>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</si>
  <si>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</si>
  <si>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</si>
  <si>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</si>
  <si>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</si>
  <si>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</si>
  <si>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</si>
  <si>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</si>
  <si>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</si>
  <si>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</si>
  <si>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</si>
  <si>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</si>
  <si>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</si>
  <si>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</si>
  <si>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</si>
  <si>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</si>
  <si>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</si>
  <si>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</si>
  <si>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</si>
  <si>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</si>
  <si>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</si>
  <si>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</si>
  <si>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</si>
  <si>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</si>
  <si>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</si>
  <si>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</si>
  <si>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</si>
  <si>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</si>
  <si>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</si>
  <si>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</si>
  <si>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</si>
  <si>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</si>
  <si>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</si>
  <si>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</si>
  <si>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</si>
  <si>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</si>
  <si>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</si>
  <si>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</si>
  <si>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</si>
  <si>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</si>
  <si>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</si>
  <si>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</si>
  <si>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</si>
  <si>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</si>
  <si>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</si>
  <si>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</si>
  <si>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</si>
  <si>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</si>
  <si>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</si>
  <si>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</si>
  <si>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</si>
  <si>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</si>
  <si>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</si>
  <si>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</si>
  <si>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</si>
  <si>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</si>
  <si>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</si>
  <si>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</si>
  <si>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</si>
  <si>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</si>
  <si>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</si>
  <si>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</si>
  <si>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</si>
  <si>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</si>
  <si>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</si>
  <si>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</si>
  <si>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</si>
  <si>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</si>
  <si>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</si>
  <si>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</si>
  <si>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</si>
  <si>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</si>
  <si>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</si>
  <si>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</si>
  <si>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</si>
  <si>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</si>
  <si>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</si>
  <si>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</si>
  <si>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</si>
  <si>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</si>
  <si>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</si>
  <si>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</si>
  <si>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</si>
  <si>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</si>
  <si>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</si>
  <si>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</si>
  <si>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</si>
  <si>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</si>
  <si>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</si>
  <si>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</si>
  <si>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</si>
  <si>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</si>
  <si>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</si>
  <si>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</si>
  <si>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</si>
  <si>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</si>
  <si>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</si>
  <si>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</si>
  <si>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</si>
  <si>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</si>
  <si>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</si>
  <si>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</si>
  <si>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</si>
  <si>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</si>
  <si>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</si>
  <si>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</si>
  <si>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</si>
  <si>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</si>
  <si>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</si>
  <si>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</si>
  <si>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</si>
  <si>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</si>
  <si>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</si>
  <si>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</si>
  <si>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</si>
  <si>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</si>
  <si>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</si>
  <si>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</si>
  <si>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</si>
  <si>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</si>
  <si>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</si>
  <si>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</si>
  <si>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</si>
  <si>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</si>
  <si>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</si>
  <si>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</si>
  <si>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</si>
  <si>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</si>
  <si>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</si>
  <si>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</si>
  <si>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</si>
  <si>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</si>
  <si>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</si>
  <si>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</si>
  <si>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</si>
  <si>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</si>
  <si>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</si>
  <si>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</si>
  <si>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</si>
  <si>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</si>
  <si>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</si>
  <si>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</si>
  <si>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</si>
  <si>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</si>
  <si>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</si>
  <si>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</si>
  <si>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</si>
  <si>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</si>
  <si>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</si>
  <si>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</si>
  <si>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</si>
  <si>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</si>
  <si>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</si>
  <si>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</si>
  <si>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</si>
  <si>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</si>
  <si>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</si>
  <si>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</si>
  <si>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</si>
  <si>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</si>
  <si>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</si>
  <si>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</si>
  <si>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</si>
  <si>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</si>
  <si>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</si>
  <si>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</si>
  <si>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</si>
  <si>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</si>
  <si>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</si>
  <si>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</si>
  <si>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</si>
  <si>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</si>
  <si>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</si>
  <si>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</si>
  <si>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</si>
  <si>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</si>
  <si>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</si>
  <si>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</si>
  <si>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</si>
  <si>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</si>
  <si>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</si>
  <si>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</si>
  <si>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</si>
  <si>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</si>
  <si>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</si>
  <si>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</si>
  <si>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</si>
  <si>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</si>
  <si>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</si>
  <si>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</si>
  <si>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</si>
  <si>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</si>
  <si>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</si>
  <si>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</si>
  <si>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</si>
  <si>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</si>
  <si>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</si>
  <si>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</si>
  <si>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</si>
  <si>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</si>
  <si>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</si>
  <si>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</si>
  <si>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</si>
  <si>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</si>
  <si>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</si>
  <si>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</si>
  <si>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</si>
  <si>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</si>
  <si>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</si>
  <si>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</si>
  <si>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</si>
  <si>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</si>
  <si>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</si>
  <si>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</si>
  <si>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</si>
  <si>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</si>
  <si>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</si>
  <si>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</si>
  <si>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</si>
  <si>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</si>
  <si>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</si>
  <si>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</si>
  <si>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</si>
  <si>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</si>
  <si>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</si>
  <si>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</si>
  <si>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</si>
  <si>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</si>
  <si>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</si>
  <si>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</si>
  <si>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</si>
  <si>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</si>
  <si>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</si>
  <si>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</si>
  <si>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</si>
  <si>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</si>
  <si>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</si>
  <si>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</si>
  <si>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</si>
  <si>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</si>
  <si>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</si>
  <si>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</si>
  <si>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</si>
  <si>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</si>
  <si>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</si>
  <si>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</si>
  <si>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</si>
  <si>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</si>
  <si>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</si>
  <si>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</si>
  <si>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</si>
  <si>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</si>
  <si>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</si>
  <si>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</si>
  <si>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</si>
  <si>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</si>
  <si>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</si>
  <si>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</si>
  <si>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</si>
  <si>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</si>
  <si>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</si>
  <si>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</si>
  <si>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</si>
  <si>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</si>
  <si>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</si>
  <si>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</si>
  <si>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</si>
  <si>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</si>
  <si>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</si>
  <si>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</si>
  <si>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</si>
  <si>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</si>
  <si>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</si>
  <si>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</si>
  <si>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</si>
  <si>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</si>
  <si>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</si>
  <si>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</si>
  <si>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</si>
  <si>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</si>
  <si>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</si>
  <si>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</si>
  <si>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</si>
  <si>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</si>
  <si>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</si>
  <si>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</si>
  <si>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</si>
  <si>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</si>
  <si>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</si>
  <si>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</si>
  <si>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</si>
  <si>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</si>
  <si>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</si>
  <si>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</si>
  <si>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</si>
  <si>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</si>
  <si>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</si>
  <si>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</si>
  <si>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</si>
  <si>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</si>
  <si>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</si>
  <si>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</si>
  <si>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</si>
  <si>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</si>
  <si>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</si>
  <si>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</si>
  <si>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</si>
  <si>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</si>
  <si>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</si>
  <si>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</si>
  <si>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</si>
  <si>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</si>
  <si>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</si>
  <si>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</si>
  <si>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</si>
  <si>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</si>
  <si>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</si>
  <si>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</si>
  <si>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</si>
  <si>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</si>
  <si>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</si>
  <si>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</si>
  <si>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</si>
  <si>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</si>
  <si>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</si>
  <si>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</si>
  <si>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</si>
  <si>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</si>
  <si>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</si>
  <si>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</si>
  <si>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</si>
  <si>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</si>
  <si>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</si>
  <si>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</si>
  <si>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</si>
  <si>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</si>
  <si>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</si>
  <si>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</si>
  <si>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</si>
  <si>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</si>
  <si>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</si>
  <si>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</si>
  <si>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</si>
  <si>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</si>
  <si>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</si>
  <si>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</si>
  <si>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</si>
  <si>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</si>
  <si>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</si>
  <si>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</si>
  <si>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</si>
  <si>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</si>
  <si>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</si>
  <si>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</si>
  <si>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</si>
  <si>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</si>
  <si>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</si>
  <si>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</si>
  <si>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</si>
  <si>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</si>
  <si>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</si>
  <si>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</si>
  <si>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</si>
  <si>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</si>
  <si>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</si>
  <si>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</si>
  <si>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</si>
  <si>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</si>
  <si>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</si>
  <si>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</si>
  <si>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</si>
  <si>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</si>
  <si>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</si>
  <si>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</si>
  <si>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</si>
  <si>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</si>
  <si>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</si>
  <si>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</si>
  <si>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</si>
  <si>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</si>
  <si>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</si>
  <si>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</si>
  <si>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</si>
  <si>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</si>
  <si>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</si>
  <si>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</si>
  <si>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</si>
  <si>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</si>
  <si>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</si>
  <si>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</si>
  <si>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</si>
  <si>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</si>
  <si>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</si>
  <si>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</si>
  <si>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</si>
  <si>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</si>
  <si>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</si>
  <si>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</si>
  <si>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</si>
  <si>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</si>
  <si>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</si>
  <si>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</si>
  <si>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</si>
  <si>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</si>
  <si>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</si>
  <si>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</si>
  <si>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</si>
  <si>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</si>
  <si>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</si>
  <si>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</si>
  <si>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</si>
  <si>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</si>
  <si>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</si>
  <si>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</si>
  <si>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</si>
  <si>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</si>
  <si>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</si>
  <si>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</si>
  <si>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</si>
  <si>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</si>
  <si>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</si>
  <si>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</si>
  <si>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</si>
  <si>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</si>
  <si>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</si>
  <si>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</si>
  <si>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</si>
  <si>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</si>
  <si>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</si>
  <si>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</si>
  <si>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</si>
  <si>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</si>
  <si>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</si>
  <si>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</si>
  <si>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</si>
  <si>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</si>
  <si>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</si>
  <si>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</si>
  <si>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</si>
  <si>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</si>
  <si>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</si>
  <si>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</si>
  <si>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</si>
  <si>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</si>
  <si>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</si>
  <si>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</si>
  <si>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</si>
  <si>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</si>
  <si>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</si>
  <si>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</si>
  <si>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</si>
  <si>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</si>
  <si>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</si>
  <si>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</si>
  <si>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</si>
  <si>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</si>
  <si>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</si>
  <si>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</si>
  <si>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</si>
  <si>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</si>
  <si>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</si>
  <si>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</si>
  <si>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</si>
  <si>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</si>
  <si>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</si>
  <si>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</si>
  <si>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</si>
  <si>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</si>
  <si>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</si>
  <si>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</si>
  <si>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</si>
  <si>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</si>
  <si>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</si>
  <si>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</si>
  <si>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</si>
  <si>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</si>
  <si>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</si>
  <si>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</si>
  <si>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</si>
  <si>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</si>
  <si>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</si>
  <si>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</si>
  <si>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</si>
  <si>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</si>
  <si>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</si>
  <si>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</si>
  <si>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</si>
  <si>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</si>
  <si>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</si>
  <si>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</si>
  <si>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</si>
  <si>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</si>
  <si>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</si>
  <si>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</si>
  <si>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</si>
  <si>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</si>
  <si>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</si>
  <si>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</si>
  <si>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</si>
  <si>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</si>
  <si>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</si>
  <si>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</si>
  <si>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</si>
  <si>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</si>
  <si>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</si>
  <si>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</si>
  <si>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</si>
  <si>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</si>
  <si>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</si>
  <si>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</si>
  <si>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</si>
  <si>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</si>
  <si>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</si>
  <si>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</si>
  <si>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</si>
  <si>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</si>
  <si>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</si>
  <si>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</si>
  <si>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</si>
  <si>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</si>
  <si>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</si>
  <si>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</si>
  <si>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</si>
  <si>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</si>
  <si>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</si>
  <si>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</si>
  <si>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</si>
  <si>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</si>
  <si>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</si>
  <si>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</si>
  <si>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</si>
  <si>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</si>
  <si>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</si>
  <si>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</si>
  <si>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</si>
  <si>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</si>
  <si>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</si>
  <si>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</si>
  <si>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</si>
  <si>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</si>
  <si>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</si>
  <si>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</si>
  <si>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</si>
  <si>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</si>
  <si>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</si>
  <si>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</si>
  <si>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</si>
  <si>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</si>
  <si>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</si>
  <si>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</si>
  <si>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</si>
  <si>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</si>
  <si>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</si>
  <si>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</si>
  <si>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</si>
  <si>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</si>
  <si>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</si>
  <si>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</si>
  <si>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</si>
  <si>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</si>
  <si>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</si>
  <si>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</si>
  <si>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</si>
  <si>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</si>
  <si>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</si>
  <si>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</si>
  <si>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</si>
  <si>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</si>
  <si>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</si>
  <si>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</si>
  <si>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</si>
  <si>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</si>
  <si>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</si>
  <si>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</si>
  <si>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</si>
  <si>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</si>
  <si>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</si>
  <si>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</si>
  <si>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</si>
  <si>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</si>
  <si>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</si>
  <si>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</si>
  <si>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</si>
  <si>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</si>
  <si>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</si>
  <si>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</si>
  <si>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</si>
  <si>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</si>
  <si>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</si>
  <si>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</si>
  <si>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</si>
  <si>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</si>
  <si>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</si>
  <si>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</si>
  <si>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</si>
  <si>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</si>
  <si>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</si>
  <si>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</si>
  <si>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</si>
  <si>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</si>
  <si>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</si>
  <si>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</si>
  <si>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</si>
  <si>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</si>
  <si>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</si>
  <si>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</si>
  <si>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</si>
  <si>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</si>
  <si>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</si>
  <si>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</si>
  <si>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</si>
  <si>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</si>
  <si>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</si>
  <si>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</si>
  <si>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</si>
  <si>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</si>
  <si>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</si>
  <si>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</si>
  <si>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</si>
  <si>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</si>
  <si>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</si>
  <si>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</si>
  <si>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</si>
  <si>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</si>
  <si>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</si>
  <si>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</si>
  <si>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</si>
  <si>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</si>
  <si>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</si>
  <si>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</si>
  <si>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</si>
  <si>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</si>
  <si>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</si>
  <si>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</si>
  <si>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</si>
  <si>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</si>
  <si>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</si>
  <si>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</si>
  <si>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</si>
  <si>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</si>
  <si>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</si>
  <si>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</si>
  <si>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</si>
  <si>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</si>
  <si>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</si>
  <si>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</si>
  <si>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</si>
  <si>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</si>
  <si>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</si>
  <si>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</si>
  <si>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</si>
  <si>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</si>
  <si>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</si>
  <si>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</si>
  <si>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</si>
  <si>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</si>
  <si>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</si>
  <si>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</si>
  <si>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</si>
  <si>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</si>
  <si>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</si>
  <si>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</si>
  <si>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</si>
  <si>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</si>
  <si>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</si>
  <si>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</si>
  <si>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</si>
  <si>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</si>
  <si>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</si>
  <si>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</si>
  <si>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</si>
  <si>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</si>
  <si>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</si>
  <si>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</si>
  <si>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</si>
  <si>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</si>
  <si>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</si>
  <si>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</si>
  <si>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</si>
  <si>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</si>
  <si>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</si>
  <si>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</si>
  <si>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</si>
  <si>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</si>
  <si>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</si>
  <si>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</si>
  <si>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</si>
  <si>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</si>
  <si>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</si>
  <si>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</si>
  <si>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</si>
  <si>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</si>
  <si>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</si>
  <si>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</si>
  <si>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</si>
  <si>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</si>
  <si>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</si>
  <si>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</si>
  <si>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</si>
  <si>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</si>
  <si>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</si>
  <si>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</si>
  <si>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</si>
  <si>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</si>
  <si>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</si>
  <si>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</si>
  <si>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</si>
  <si>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</si>
  <si>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</si>
  <si>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</si>
  <si>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</si>
  <si>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</si>
  <si>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</si>
  <si>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</si>
  <si>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</si>
  <si>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</si>
  <si>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</si>
  <si>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</si>
  <si>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</si>
  <si>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</si>
  <si>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</si>
  <si>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</si>
  <si>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</si>
  <si>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</si>
  <si>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</si>
  <si>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</si>
  <si>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</si>
  <si>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</si>
  <si>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</si>
  <si>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</si>
  <si>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</si>
  <si>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</si>
  <si>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</si>
  <si>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</si>
  <si>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</si>
  <si>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</si>
  <si>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</si>
  <si>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</si>
  <si>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</si>
  <si>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</si>
  <si>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</si>
  <si>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</si>
  <si>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</si>
  <si>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</si>
  <si>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</si>
  <si>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</si>
  <si>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</si>
  <si>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</si>
  <si>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</si>
  <si>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</si>
  <si>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</si>
  <si>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</si>
  <si>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</si>
  <si>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</si>
  <si>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</si>
  <si>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</si>
  <si>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</si>
  <si>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</si>
  <si>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</si>
  <si>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</si>
  <si>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</si>
  <si>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</si>
  <si>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</si>
  <si>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</si>
  <si>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</si>
  <si>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</si>
  <si>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</si>
  <si>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</si>
  <si>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</si>
  <si>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</si>
  <si>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</si>
  <si>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</si>
  <si>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</si>
  <si>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</si>
  <si>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</si>
  <si>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</si>
  <si>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</si>
  <si>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</si>
  <si>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</si>
  <si>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</si>
  <si>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</si>
  <si>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</si>
  <si>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</si>
  <si>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</si>
  <si>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</si>
  <si>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</si>
  <si>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</si>
  <si>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</si>
  <si>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</si>
  <si>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</si>
  <si>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</si>
  <si>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</si>
  <si>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</si>
  <si>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</si>
  <si>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</si>
  <si>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</si>
  <si>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</si>
  <si>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</si>
  <si>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</si>
  <si>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</si>
  <si>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</si>
  <si>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</si>
  <si>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</si>
  <si>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</si>
  <si>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</si>
  <si>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</si>
  <si>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</si>
  <si>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</si>
  <si>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</si>
  <si>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</si>
  <si>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</si>
  <si>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</si>
  <si>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</si>
  <si>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</si>
  <si>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</si>
  <si>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</si>
  <si>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</si>
  <si>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</si>
  <si>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</si>
  <si>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</si>
  <si>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</si>
  <si>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</si>
  <si>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</si>
  <si>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</si>
  <si>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</si>
  <si>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</si>
  <si>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</si>
  <si>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</si>
  <si>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</si>
  <si>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</si>
  <si>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</si>
  <si>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</si>
  <si>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</si>
  <si>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</si>
  <si>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</si>
  <si>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</si>
  <si>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</si>
  <si>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</si>
  <si>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</si>
  <si>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</si>
  <si>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</si>
  <si>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</si>
  <si>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</si>
  <si>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</si>
  <si>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</si>
  <si>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</si>
  <si>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</si>
  <si>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</si>
  <si>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</si>
  <si>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</si>
  <si>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</si>
  <si>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</si>
  <si>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</si>
  <si>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</si>
  <si>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</si>
  <si>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</si>
  <si>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</si>
  <si>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</si>
  <si>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</si>
  <si>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</si>
  <si>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</si>
  <si>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</si>
  <si>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</si>
  <si>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</si>
  <si>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</si>
  <si>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</si>
  <si>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</si>
  <si>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</si>
  <si>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</si>
  <si>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</si>
  <si>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</si>
  <si>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</si>
  <si>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</si>
  <si>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</si>
  <si>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</si>
  <si>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</si>
  <si>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</si>
  <si>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</si>
  <si>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</si>
  <si>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</si>
  <si>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</si>
  <si>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</si>
  <si>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</si>
  <si>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</si>
  <si>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</si>
  <si>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</si>
  <si>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</si>
  <si>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</si>
  <si>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</si>
  <si>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</si>
  <si>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</si>
  <si>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</si>
  <si>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</si>
  <si>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</si>
  <si>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</si>
  <si>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</si>
  <si>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</si>
  <si>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</si>
  <si>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</si>
  <si>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</si>
  <si>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</si>
  <si>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</si>
  <si>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</si>
  <si>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</si>
  <si>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</si>
  <si>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</si>
  <si>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</si>
  <si>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</si>
  <si>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</si>
  <si>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</si>
  <si>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</si>
  <si>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</si>
  <si>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</si>
  <si>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</si>
  <si>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</si>
  <si>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</si>
  <si>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</si>
  <si>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</si>
  <si>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</si>
  <si>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</si>
  <si>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</si>
  <si>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</si>
  <si>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</si>
  <si>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</si>
  <si>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</si>
  <si>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</si>
  <si>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</si>
  <si>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</si>
  <si>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</si>
  <si>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</si>
  <si>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</si>
  <si>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</si>
  <si>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</si>
  <si>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</si>
  <si>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</si>
  <si>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</si>
  <si>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</si>
  <si>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</si>
  <si>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</si>
  <si>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</si>
  <si>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</si>
  <si>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</si>
  <si>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</si>
  <si>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</si>
  <si>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</si>
  <si>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</si>
  <si>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</si>
  <si>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</si>
  <si>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</si>
  <si>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</si>
  <si>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</si>
  <si>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</si>
  <si>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</si>
  <si>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</si>
  <si>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</si>
  <si>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</si>
  <si>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</si>
  <si>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</si>
  <si>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</si>
  <si>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</si>
  <si>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</si>
  <si>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</si>
  <si>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</si>
  <si>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</si>
  <si>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</si>
  <si>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</si>
  <si>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</si>
  <si>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</si>
  <si>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</si>
  <si>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</si>
  <si>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</si>
  <si>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</si>
  <si>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</si>
  <si>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</si>
  <si>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</si>
  <si>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</si>
  <si>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</si>
  <si>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</si>
  <si>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</si>
  <si>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</si>
  <si>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</si>
  <si>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</si>
  <si>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</si>
  <si>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</si>
  <si>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</si>
  <si>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</si>
  <si>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</si>
  <si>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</si>
  <si>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</si>
  <si>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</si>
  <si>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</si>
  <si>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</si>
  <si>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</si>
  <si>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</si>
  <si>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</si>
  <si>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</si>
  <si>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</si>
  <si>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</si>
  <si>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</si>
  <si>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</si>
  <si>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</si>
  <si>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</si>
  <si>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</si>
  <si>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</si>
  <si>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</si>
  <si>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</si>
  <si>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</si>
  <si>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</si>
  <si>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</si>
  <si>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</si>
  <si>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</si>
  <si>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</si>
  <si>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</si>
  <si>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</si>
  <si>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</si>
  <si>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</si>
  <si>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</si>
  <si>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</si>
  <si>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</si>
  <si>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</si>
  <si>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</si>
  <si>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</si>
  <si>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</si>
  <si>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</si>
  <si>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</si>
  <si>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</si>
  <si>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</si>
  <si>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</si>
  <si>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</si>
  <si>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</si>
  <si>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</si>
  <si>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</si>
  <si>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</si>
  <si>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</si>
  <si>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</si>
  <si>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</si>
  <si>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</si>
  <si>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</si>
  <si>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</si>
  <si>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</si>
  <si>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</si>
  <si>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</si>
  <si>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</si>
  <si>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</si>
  <si>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</si>
  <si>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</si>
  <si>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</si>
  <si>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</si>
  <si>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</si>
  <si>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</si>
  <si>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</si>
  <si>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</si>
  <si>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</si>
  <si>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</si>
  <si>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</si>
  <si>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</si>
  <si>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</si>
  <si>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</si>
  <si>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</si>
  <si>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</si>
  <si>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</si>
  <si>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</si>
  <si>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</si>
  <si>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</si>
  <si>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</si>
  <si>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</si>
  <si>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</si>
  <si>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</si>
  <si>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</si>
  <si>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</si>
  <si>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</si>
  <si>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</si>
  <si>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</si>
  <si>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</si>
  <si>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</si>
  <si>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</si>
  <si>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</si>
  <si>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</si>
  <si>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</si>
  <si>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</si>
  <si>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</si>
  <si>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</si>
  <si>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</si>
  <si>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</si>
  <si>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</si>
  <si>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</si>
  <si>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</si>
  <si>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</si>
  <si>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</si>
  <si>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</si>
  <si>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</si>
  <si>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</si>
  <si>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</si>
  <si>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</si>
  <si>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</si>
  <si>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</si>
  <si>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</si>
  <si>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</si>
  <si>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</si>
  <si>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</si>
  <si>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</si>
  <si>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</si>
  <si>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</si>
  <si>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</si>
  <si>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</si>
  <si>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</si>
  <si>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</si>
  <si>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</si>
  <si>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</si>
  <si>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</si>
  <si>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</si>
  <si>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</si>
  <si>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</si>
  <si>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</si>
  <si>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</si>
  <si>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</si>
  <si>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</si>
  <si>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</si>
  <si>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</si>
  <si>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</si>
  <si>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</si>
  <si>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</si>
  <si>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</si>
  <si>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</si>
  <si>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</si>
  <si>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</si>
  <si>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</si>
  <si>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</si>
  <si>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</si>
  <si>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</si>
  <si>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</si>
  <si>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</si>
  <si>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</si>
  <si>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</si>
  <si>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</si>
  <si>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</si>
  <si>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</si>
  <si>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</si>
  <si>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</si>
  <si>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</si>
  <si>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</si>
  <si>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</si>
  <si>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</si>
  <si>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</si>
  <si>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</si>
  <si>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</si>
  <si>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</si>
  <si>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</si>
  <si>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</si>
  <si>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</si>
  <si>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</si>
  <si>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</si>
  <si>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</si>
  <si>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</si>
  <si>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</si>
  <si>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</si>
  <si>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</si>
  <si>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</si>
  <si>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</si>
  <si>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</si>
  <si>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</si>
  <si>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</si>
  <si>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</si>
  <si>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</si>
  <si>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</si>
  <si>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</si>
  <si>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</si>
  <si>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</si>
  <si>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</si>
  <si>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</si>
  <si>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</si>
  <si>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</si>
  <si>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</si>
  <si>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</si>
  <si>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</si>
  <si>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</si>
  <si>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</si>
  <si>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</si>
  <si>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</si>
  <si>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</si>
  <si>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</si>
  <si>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</si>
  <si>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</si>
  <si>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</si>
  <si>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</si>
  <si>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</si>
  <si>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</si>
  <si>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</si>
  <si>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</si>
  <si>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</si>
  <si>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</si>
  <si>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</si>
  <si>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</si>
  <si>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</si>
  <si>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</si>
  <si>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</si>
  <si>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</si>
  <si>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</si>
  <si>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</si>
  <si>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</si>
  <si>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</si>
  <si>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</si>
  <si>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</si>
  <si>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</si>
  <si>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</si>
  <si>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</si>
  <si>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</si>
  <si>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</si>
  <si>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</si>
  <si>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</si>
  <si>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</si>
  <si>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</si>
  <si>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</si>
  <si>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</si>
  <si>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</si>
  <si>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</si>
  <si>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</si>
  <si>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</si>
  <si>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</si>
  <si>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</si>
  <si>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</si>
  <si>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</si>
  <si>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</si>
  <si>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</si>
  <si>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</si>
  <si>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</si>
  <si>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</si>
  <si>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</si>
  <si>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</si>
  <si>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</si>
  <si>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</si>
  <si>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</si>
  <si>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</si>
  <si>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</si>
  <si>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</si>
  <si>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</si>
  <si>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</si>
  <si>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</si>
  <si>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</si>
  <si>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</si>
  <si>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</si>
  <si>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</si>
  <si>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</si>
  <si>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</si>
  <si>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</si>
  <si>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</si>
  <si>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</si>
  <si>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</si>
  <si>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</si>
  <si>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</si>
  <si>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</si>
  <si>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</si>
  <si>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</si>
  <si>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</si>
  <si>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</si>
  <si>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</si>
  <si>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</si>
  <si>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</si>
  <si>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</si>
  <si>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</si>
  <si>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</si>
  <si>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</si>
  <si>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</si>
  <si>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</si>
  <si>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</si>
  <si>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</si>
  <si>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</si>
  <si>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</si>
  <si>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</si>
  <si>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</si>
  <si>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</si>
  <si>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</si>
  <si>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</si>
  <si>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</si>
  <si>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</si>
  <si>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</si>
  <si>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</si>
  <si>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</si>
  <si>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</si>
  <si>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</si>
  <si>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</si>
  <si>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</si>
  <si>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</si>
  <si>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</si>
  <si>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</si>
  <si>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</si>
  <si>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</si>
  <si>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</si>
  <si>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</si>
  <si>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</si>
  <si>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</si>
  <si>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</si>
  <si>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</si>
  <si>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</si>
  <si>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</si>
  <si>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</si>
  <si>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</si>
  <si>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</si>
  <si>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</si>
  <si>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</si>
  <si>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</si>
  <si>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</si>
  <si>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</si>
  <si>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</si>
  <si>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</si>
  <si>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</si>
  <si>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</si>
  <si>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</si>
  <si>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</si>
  <si>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</si>
  <si>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</si>
  <si>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</si>
  <si>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</si>
  <si>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</si>
  <si>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</si>
  <si>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</si>
  <si>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</si>
  <si>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</si>
  <si>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</si>
  <si>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</si>
  <si>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</si>
  <si>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</si>
  <si>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</si>
  <si>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</si>
  <si>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</si>
  <si>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</si>
  <si>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</si>
  <si>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</si>
  <si>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</si>
  <si>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</si>
  <si>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</si>
  <si>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</si>
  <si>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</si>
  <si>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</si>
  <si>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</si>
  <si>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</si>
  <si>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</si>
  <si>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</si>
  <si>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</si>
  <si>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</si>
  <si>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</si>
  <si>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</si>
  <si>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</si>
  <si>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</si>
  <si>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</si>
  <si>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</si>
  <si>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</si>
  <si>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</si>
  <si>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</si>
  <si>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</si>
  <si>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</si>
  <si>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</si>
  <si>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</si>
  <si>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</si>
  <si>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</si>
  <si>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</si>
  <si>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</si>
  <si>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</si>
  <si>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</si>
  <si>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</si>
  <si>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</si>
  <si>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</si>
  <si>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</si>
  <si>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</si>
  <si>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</si>
  <si>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</si>
  <si>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</si>
  <si>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</si>
  <si>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</si>
  <si>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</si>
  <si>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</si>
  <si>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</si>
  <si>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</si>
  <si>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</si>
  <si>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</si>
  <si>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</si>
  <si>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</si>
  <si>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</si>
  <si>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</si>
  <si>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</si>
  <si>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</si>
  <si>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</si>
  <si>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</si>
  <si>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</si>
  <si>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</si>
  <si>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</si>
  <si>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</si>
  <si>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</si>
  <si>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</si>
  <si>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</si>
  <si>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</si>
  <si>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</si>
  <si>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</si>
  <si>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</si>
  <si>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</si>
  <si>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</si>
  <si>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</si>
  <si>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</si>
  <si>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</si>
  <si>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</si>
  <si>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</si>
  <si>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</si>
  <si>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</si>
  <si>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</si>
  <si>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</si>
  <si>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</si>
  <si>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</si>
  <si>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</si>
  <si>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</si>
  <si>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</si>
  <si>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</si>
  <si>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</si>
  <si>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</si>
  <si>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</si>
  <si>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</si>
  <si>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</si>
  <si>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</si>
  <si>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</si>
  <si>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</si>
  <si>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</si>
  <si>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</si>
  <si>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</si>
  <si>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</si>
  <si>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</si>
  <si>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</si>
  <si>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</si>
  <si>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</si>
  <si>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</si>
  <si>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</si>
  <si>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</si>
  <si>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</si>
  <si>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</si>
  <si>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</si>
  <si>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</si>
  <si>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</si>
  <si>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</si>
  <si>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</si>
  <si>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</si>
  <si>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</si>
  <si>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</si>
  <si>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</si>
  <si>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</si>
  <si>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</si>
  <si>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</si>
  <si>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</si>
  <si>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</si>
  <si>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</si>
  <si>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</si>
  <si>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</si>
  <si>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</si>
  <si>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</si>
  <si>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</si>
  <si>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</si>
  <si>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</si>
  <si>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</si>
  <si>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</si>
  <si>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</si>
  <si>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</si>
  <si>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</si>
  <si>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</si>
  <si>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</si>
  <si>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</si>
  <si>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</si>
  <si>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</si>
  <si>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</si>
  <si>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</si>
  <si>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</si>
  <si>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</si>
  <si>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</si>
  <si>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</si>
  <si>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</si>
  <si>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</si>
  <si>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</si>
  <si>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</si>
  <si>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</si>
  <si>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</si>
  <si>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</si>
  <si>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</si>
  <si>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</si>
  <si>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</si>
  <si>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</si>
  <si>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</si>
  <si>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</si>
  <si>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</si>
  <si>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</si>
  <si>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</si>
  <si>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</si>
  <si>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</si>
  <si>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</si>
  <si>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</si>
  <si>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</si>
  <si>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</si>
  <si>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</si>
  <si>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</si>
  <si>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</si>
  <si>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</si>
  <si>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</si>
  <si>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</si>
  <si>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</si>
  <si>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</si>
  <si>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</si>
  <si>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</si>
  <si>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</si>
  <si>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</si>
  <si>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</si>
  <si>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</si>
  <si>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</si>
  <si>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</si>
  <si>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</si>
  <si>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</si>
  <si>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</si>
  <si>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</si>
  <si>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</si>
  <si>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</si>
  <si>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</si>
  <si>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</si>
  <si>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</si>
  <si>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</si>
  <si>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</si>
  <si>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</si>
  <si>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</si>
  <si>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</si>
  <si>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</si>
  <si>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</si>
  <si>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</si>
  <si>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</si>
  <si>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</si>
  <si>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</si>
  <si>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</si>
  <si>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</si>
  <si>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</si>
  <si>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</si>
  <si>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</si>
  <si>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</si>
  <si>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</si>
  <si>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</si>
  <si>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</si>
  <si>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</si>
  <si>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</si>
  <si>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</si>
  <si>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</si>
  <si>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</si>
  <si>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</si>
  <si>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</si>
  <si>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</si>
  <si>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</si>
  <si>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</si>
  <si>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</si>
  <si>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</si>
  <si>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</si>
  <si>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</si>
  <si>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</si>
  <si>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</si>
  <si>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</si>
  <si>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</si>
  <si>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</si>
  <si>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</si>
  <si>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</si>
  <si>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</si>
  <si>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</si>
  <si>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</si>
  <si>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</si>
  <si>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</si>
  <si>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</si>
  <si>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</si>
  <si>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</si>
  <si>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</si>
  <si>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</si>
  <si>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</si>
  <si>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</si>
  <si>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</si>
  <si>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</si>
  <si>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</si>
  <si>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</si>
  <si>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</si>
  <si>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</si>
  <si>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</si>
  <si>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</si>
  <si>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</si>
  <si>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</si>
  <si>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</si>
  <si>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</si>
  <si>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</si>
  <si>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</si>
  <si>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</si>
  <si>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</si>
  <si>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</si>
  <si>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</si>
  <si>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</si>
  <si>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</si>
  <si>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</si>
  <si>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</si>
  <si>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</si>
  <si>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</si>
  <si>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</si>
  <si>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</si>
  <si>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</si>
  <si>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</si>
  <si>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</si>
  <si>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</si>
  <si>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</si>
  <si>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</si>
  <si>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</si>
  <si>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</si>
  <si>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</si>
  <si>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</si>
  <si>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</si>
  <si>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</si>
  <si>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</si>
  <si>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</si>
  <si>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</si>
  <si>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</si>
  <si>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</si>
  <si>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</si>
  <si>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</si>
  <si>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</si>
  <si>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</si>
  <si>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</si>
  <si>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</si>
  <si>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</si>
  <si>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</si>
  <si>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</si>
  <si>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</si>
  <si>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</si>
  <si>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</si>
  <si>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</si>
  <si>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</si>
  <si>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</si>
  <si>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</si>
  <si>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</si>
  <si>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</si>
  <si>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</si>
  <si>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</si>
  <si>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</si>
  <si>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</si>
  <si>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</si>
  <si>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</si>
  <si>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</si>
  <si>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</si>
  <si>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</si>
  <si>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</si>
  <si>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</si>
  <si>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</si>
  <si>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</si>
  <si>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</si>
  <si>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</si>
  <si>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</si>
  <si>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</si>
  <si>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</si>
  <si>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</si>
  <si>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</si>
  <si>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</si>
  <si>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</si>
  <si>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</si>
  <si>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</si>
  <si>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</si>
  <si>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</si>
  <si>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</si>
  <si>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</si>
  <si>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</si>
  <si>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</si>
  <si>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</si>
  <si>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</si>
  <si>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</si>
  <si>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</si>
  <si>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</si>
  <si>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</si>
  <si>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</si>
  <si>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</si>
  <si>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</si>
  <si>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</si>
  <si>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</si>
  <si>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</si>
  <si>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</si>
  <si>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</si>
  <si>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</si>
  <si>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</si>
  <si>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</si>
  <si>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</si>
  <si>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</si>
  <si>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</si>
  <si>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</si>
  <si>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</si>
  <si>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</si>
  <si>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</si>
  <si>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</si>
  <si>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</si>
  <si>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</si>
  <si>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</si>
  <si>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</si>
  <si>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</si>
  <si>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</si>
  <si>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</si>
  <si>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</si>
  <si>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</si>
  <si>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</si>
  <si>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</si>
  <si>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</si>
  <si>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</si>
  <si>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</si>
  <si>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</si>
  <si>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</si>
  <si>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</si>
  <si>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</si>
  <si>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</si>
  <si>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</si>
  <si>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</si>
  <si>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</si>
  <si>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</si>
  <si>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</si>
  <si>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</si>
  <si>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</si>
  <si>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</si>
  <si>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</si>
  <si>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</si>
  <si>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</si>
  <si>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</si>
  <si>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</si>
  <si>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</si>
  <si>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</si>
  <si>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</si>
  <si>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</si>
  <si>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</si>
  <si>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</si>
  <si>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</si>
  <si>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</si>
  <si>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</si>
  <si>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</si>
  <si>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</si>
  <si>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</si>
  <si>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</si>
  <si>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</si>
  <si>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</si>
  <si>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</si>
  <si>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</si>
  <si>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</si>
  <si>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</si>
  <si>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</si>
  <si>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</si>
  <si>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</si>
  <si>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</si>
  <si>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</si>
  <si>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</si>
  <si>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</si>
  <si>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</si>
  <si>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</si>
  <si>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</si>
  <si>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</si>
  <si>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</si>
  <si>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</si>
  <si>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</si>
  <si>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</si>
  <si>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</si>
  <si>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</si>
  <si>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</si>
  <si>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</si>
  <si>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</si>
  <si>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</si>
  <si>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</si>
  <si>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</si>
  <si>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</si>
  <si>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</si>
  <si>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</si>
  <si>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</si>
  <si>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</si>
  <si>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</si>
  <si>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</si>
  <si>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</si>
  <si>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</si>
  <si>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</si>
  <si>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</si>
  <si>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</si>
  <si>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</si>
  <si>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</si>
  <si>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</si>
  <si>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</si>
  <si>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</si>
  <si>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</si>
  <si>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</si>
  <si>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</si>
  <si>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</si>
  <si>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</si>
  <si>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</si>
  <si>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</si>
  <si>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</si>
  <si>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</si>
  <si>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</si>
  <si>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</si>
  <si>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</si>
  <si>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</si>
  <si>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</si>
  <si>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</si>
  <si>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</si>
  <si>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</si>
  <si>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</si>
  <si>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</si>
  <si>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</si>
  <si>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</si>
  <si>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</si>
  <si>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</si>
  <si>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</si>
  <si>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</si>
  <si>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</si>
  <si>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</si>
  <si>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</si>
  <si>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</si>
  <si>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</si>
  <si>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</si>
  <si>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</si>
  <si>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</si>
  <si>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</si>
  <si>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</si>
  <si>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</si>
  <si>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</si>
  <si>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</si>
  <si>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</si>
  <si>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</si>
  <si>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</si>
  <si>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</si>
  <si>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</si>
  <si>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</si>
  <si>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</si>
  <si>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</si>
  <si>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</si>
  <si>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</si>
  <si>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</si>
  <si>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</si>
  <si>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</si>
  <si>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</si>
  <si>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</si>
  <si>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</si>
  <si>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</si>
  <si>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</si>
  <si>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</si>
  <si>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</si>
  <si>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</si>
  <si>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</si>
  <si>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</si>
  <si>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</si>
  <si>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</si>
  <si>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</si>
  <si>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</si>
  <si>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</si>
  <si>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</si>
  <si>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</si>
  <si>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</si>
  <si>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</si>
  <si>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</si>
  <si>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</si>
  <si>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</si>
  <si>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</si>
  <si>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</si>
  <si>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</si>
  <si>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</si>
  <si>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</si>
  <si>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</si>
  <si>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</si>
  <si>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</si>
  <si>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</si>
  <si>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</si>
  <si>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</si>
  <si>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</si>
  <si>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</si>
  <si>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</si>
  <si>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</si>
  <si>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</si>
  <si>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</si>
  <si>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</si>
  <si>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</si>
  <si>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</si>
  <si>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</si>
  <si>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</si>
  <si>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</si>
  <si>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</si>
  <si>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</si>
  <si>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</si>
  <si>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</si>
  <si>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</si>
  <si>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</si>
  <si>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</si>
  <si>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</si>
  <si>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</si>
  <si>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</si>
  <si>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</si>
  <si>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</si>
  <si>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</si>
  <si>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</si>
  <si>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</si>
  <si>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</si>
  <si>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</si>
  <si>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</si>
  <si>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</si>
  <si>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</si>
  <si>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</si>
  <si>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</si>
  <si>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</si>
  <si>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</si>
  <si>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</si>
  <si>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</si>
  <si>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</si>
  <si>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</si>
  <si>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</si>
  <si>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</si>
  <si>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</si>
  <si>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</si>
  <si>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</si>
  <si>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</si>
  <si>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</si>
  <si>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</si>
  <si>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</si>
  <si>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</si>
  <si>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</si>
  <si>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</si>
  <si>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</si>
  <si>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</si>
  <si>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</si>
  <si>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</si>
  <si>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</si>
  <si>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</si>
  <si>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</si>
  <si>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</si>
  <si>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</si>
  <si>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</si>
  <si>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</si>
  <si>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</si>
  <si>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</si>
  <si>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</si>
  <si>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</si>
  <si>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</si>
  <si>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</si>
  <si>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</si>
  <si>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</si>
  <si>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</si>
  <si>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</si>
  <si>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</si>
  <si>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</si>
  <si>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</si>
  <si>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</si>
  <si>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</si>
  <si>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</si>
  <si>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</si>
  <si>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</si>
  <si>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</si>
  <si>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</si>
  <si>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</si>
  <si>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</si>
  <si>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</si>
  <si>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</si>
  <si>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</si>
  <si>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</si>
  <si>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</si>
  <si>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</si>
  <si>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</si>
  <si>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</si>
  <si>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</si>
  <si>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</si>
  <si>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</si>
  <si>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</si>
  <si>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</si>
  <si>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</si>
  <si>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</si>
  <si>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</si>
  <si>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</si>
  <si>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</si>
  <si>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</si>
  <si>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</si>
  <si>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</si>
  <si>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</si>
  <si>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</si>
  <si>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</si>
  <si>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</si>
  <si>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</si>
  <si>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</si>
  <si>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</si>
  <si>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</si>
  <si>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</si>
  <si>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</si>
  <si>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</si>
  <si>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</si>
  <si>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</si>
  <si>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</si>
  <si>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</si>
  <si>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</si>
  <si>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</si>
  <si>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</si>
  <si>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</si>
  <si>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</si>
  <si>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</si>
  <si>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</si>
  <si>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</si>
  <si>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</si>
  <si>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</si>
  <si>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</si>
  <si>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</si>
  <si>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</si>
  <si>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</si>
  <si>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</si>
  <si>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</si>
  <si>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</si>
  <si>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</si>
  <si>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</si>
  <si>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</si>
  <si>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</si>
  <si>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</si>
  <si>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</si>
  <si>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</si>
  <si>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</si>
  <si>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</si>
  <si>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</si>
  <si>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</si>
  <si>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</si>
  <si>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</si>
  <si>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</si>
  <si>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</si>
  <si>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</si>
  <si>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</si>
  <si>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</si>
  <si>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</si>
  <si>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</si>
  <si>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</si>
  <si>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</si>
  <si>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</si>
  <si>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</si>
  <si>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</si>
  <si>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</si>
  <si>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</si>
  <si>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</si>
  <si>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</si>
  <si>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</si>
  <si>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</si>
  <si>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</si>
  <si>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</si>
  <si>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</si>
  <si>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</si>
  <si>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</si>
  <si>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</si>
  <si>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</si>
  <si>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</si>
  <si>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</si>
  <si>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</si>
  <si>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</si>
  <si>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</si>
  <si>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</si>
  <si>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</si>
  <si>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</si>
  <si>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</si>
  <si>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</si>
  <si>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</si>
  <si>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</si>
  <si>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</si>
  <si>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</si>
  <si>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</si>
  <si>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</si>
  <si>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</si>
  <si>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</si>
  <si>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</si>
  <si>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</si>
  <si>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</si>
  <si>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</si>
  <si>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</si>
  <si>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</si>
  <si>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</si>
  <si>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</si>
  <si>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</si>
  <si>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</si>
  <si>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</si>
  <si>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</si>
  <si>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</si>
  <si>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</si>
  <si>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</si>
  <si>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</si>
  <si>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</si>
  <si>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</si>
  <si>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</si>
  <si>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</si>
  <si>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</si>
  <si>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</si>
  <si>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</si>
  <si>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</si>
  <si>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</si>
  <si>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</si>
  <si>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</si>
  <si>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</si>
  <si>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</si>
  <si>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</si>
  <si>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</si>
  <si>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</si>
  <si>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</si>
  <si>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</si>
  <si>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</si>
  <si>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</si>
  <si>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</si>
  <si>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</si>
  <si>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</si>
  <si>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</si>
  <si>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</si>
  <si>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</si>
  <si>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</si>
  <si>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</si>
  <si>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</si>
  <si>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</si>
  <si>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</si>
  <si>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</si>
  <si>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</si>
  <si>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</si>
  <si>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</si>
  <si>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</si>
  <si>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</si>
  <si>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</si>
  <si>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</si>
  <si>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</si>
  <si>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</si>
  <si>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</si>
  <si>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</si>
  <si>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</si>
  <si>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</si>
  <si>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</si>
  <si>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</si>
  <si>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</si>
  <si>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</si>
  <si>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</si>
  <si>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</si>
  <si>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</si>
  <si>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</si>
  <si>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</si>
  <si>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</si>
  <si>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</si>
  <si>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</si>
  <si>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</si>
  <si>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</si>
  <si>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</si>
  <si>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</si>
  <si>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</si>
  <si>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</si>
  <si>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</si>
  <si>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</si>
  <si>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</si>
  <si>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</si>
  <si>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</si>
  <si>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</si>
  <si>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</si>
  <si>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</si>
  <si>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</si>
  <si>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</si>
  <si>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</si>
  <si>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</si>
  <si>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</si>
  <si>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</si>
  <si>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</si>
  <si>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</si>
  <si>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</si>
  <si>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</si>
  <si>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</si>
  <si>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</si>
  <si>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</si>
  <si>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</si>
  <si>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</si>
  <si>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</si>
  <si>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</si>
  <si>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</si>
  <si>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</si>
  <si>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</si>
  <si>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</si>
  <si>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</si>
  <si>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</si>
  <si>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</si>
  <si>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</si>
  <si>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</si>
  <si>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</si>
  <si>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</si>
  <si>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</si>
  <si>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</si>
  <si>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</si>
  <si>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</si>
  <si>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</si>
  <si>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</si>
  <si>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</si>
  <si>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</si>
  <si>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</si>
  <si>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</si>
  <si>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</si>
  <si>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</si>
  <si>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</si>
  <si>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</si>
  <si>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</si>
  <si>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</si>
  <si>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</si>
  <si>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</si>
  <si>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</si>
  <si>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</si>
  <si>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</si>
  <si>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</si>
  <si>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</si>
  <si>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</si>
  <si>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</si>
  <si>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</si>
  <si>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</si>
  <si>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</si>
  <si>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</si>
  <si>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</si>
  <si>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</si>
  <si>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</si>
  <si>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</si>
  <si>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</si>
  <si>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</si>
  <si>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</si>
  <si>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</si>
  <si>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</si>
  <si>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</si>
  <si>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</si>
  <si>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</si>
  <si>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</si>
  <si>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</si>
  <si>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</si>
  <si>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</si>
  <si>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</si>
  <si>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</si>
  <si>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</si>
  <si>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</si>
  <si>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</si>
  <si>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</si>
  <si>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</si>
  <si>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</si>
  <si>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</si>
  <si>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</si>
  <si>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</si>
  <si>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</si>
  <si>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</si>
  <si>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</si>
  <si>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</si>
  <si>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</si>
  <si>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</si>
  <si>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</si>
  <si>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</si>
  <si>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</si>
  <si>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</si>
  <si>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</si>
  <si>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</si>
  <si>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</si>
  <si>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</si>
  <si>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</si>
  <si>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</si>
  <si>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</si>
  <si>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</si>
  <si>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</si>
  <si>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</si>
  <si>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</si>
  <si>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</si>
  <si>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</si>
  <si>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</si>
  <si>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</si>
  <si>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</si>
  <si>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</si>
  <si>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</si>
  <si>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</si>
  <si>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</si>
  <si>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</si>
  <si>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</si>
  <si>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</si>
  <si>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</si>
  <si>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</si>
  <si>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</si>
  <si>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</si>
  <si>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</si>
  <si>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</si>
  <si>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</si>
  <si>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</si>
  <si>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</si>
  <si>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</si>
  <si>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</si>
  <si>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</si>
  <si>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</si>
  <si>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</si>
  <si>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</si>
  <si>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</si>
  <si>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</si>
  <si>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</si>
  <si>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</si>
  <si>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</si>
  <si>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</si>
  <si>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</si>
  <si>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</si>
  <si>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</si>
  <si>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</si>
  <si>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</si>
  <si>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</si>
  <si>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</si>
  <si>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</si>
  <si>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</si>
  <si>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</si>
  <si>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</si>
  <si>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</si>
  <si>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</si>
  <si>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</si>
  <si>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</si>
  <si>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</si>
  <si>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</si>
  <si>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</si>
  <si>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</si>
  <si>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</si>
  <si>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</si>
  <si>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</si>
  <si>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</si>
  <si>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</si>
  <si>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</si>
  <si>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</si>
  <si>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</si>
  <si>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</si>
  <si>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</si>
  <si>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</si>
  <si>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</si>
  <si>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</si>
  <si>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</si>
  <si>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</si>
  <si>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</si>
  <si>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</si>
  <si>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</si>
  <si>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</si>
  <si>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</si>
  <si>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</si>
  <si>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</si>
  <si>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</si>
  <si>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</si>
  <si>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</si>
  <si>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</si>
  <si>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</si>
  <si>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</si>
  <si>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</si>
  <si>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</si>
  <si>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</si>
  <si>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</si>
  <si>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</si>
  <si>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</si>
  <si>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</si>
  <si>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</si>
  <si>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</si>
  <si>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</si>
  <si>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</si>
  <si>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</si>
  <si>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</si>
  <si>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</si>
  <si>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</si>
  <si>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</si>
  <si>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</si>
  <si>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</si>
  <si>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</si>
  <si>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</si>
  <si>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</si>
  <si>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</si>
  <si>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</si>
  <si>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</si>
  <si>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</si>
  <si>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</si>
  <si>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</si>
  <si>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</si>
  <si>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</si>
  <si>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</si>
  <si>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</si>
  <si>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</si>
  <si>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</si>
  <si>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</si>
  <si>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</si>
  <si>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</si>
  <si>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</si>
  <si>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</si>
  <si>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</si>
  <si>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</si>
  <si>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</si>
  <si>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</si>
  <si>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</si>
  <si>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</si>
  <si>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</si>
  <si>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</si>
  <si>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</si>
  <si>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</si>
  <si>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</si>
  <si>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</si>
  <si>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</si>
  <si>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</si>
  <si>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</si>
  <si>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</si>
  <si>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</si>
  <si>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</si>
  <si>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</si>
  <si>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</si>
  <si>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</si>
  <si>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</si>
  <si>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</si>
  <si>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</si>
  <si>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</si>
  <si>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</si>
  <si>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</si>
  <si>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</si>
  <si>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</si>
  <si>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</si>
  <si>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</si>
  <si>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</si>
  <si>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</si>
  <si>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</si>
  <si>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</si>
  <si>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</si>
  <si>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</si>
  <si>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</si>
  <si>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</si>
  <si>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</si>
  <si>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</si>
  <si>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</si>
  <si>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</si>
  <si>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</si>
  <si>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</si>
  <si>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</si>
  <si>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</si>
  <si>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</si>
  <si>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</si>
  <si>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</si>
  <si>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</si>
  <si>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</si>
  <si>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</si>
  <si>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</si>
  <si>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</si>
  <si>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</si>
  <si>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</si>
  <si>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</si>
  <si>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</si>
  <si>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</si>
  <si>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</si>
  <si>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</si>
  <si>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</si>
  <si>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</si>
  <si>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</si>
  <si>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</si>
  <si>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</si>
  <si>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</si>
  <si>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</si>
  <si>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</si>
  <si>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</si>
  <si>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</si>
  <si>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</si>
  <si>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</si>
  <si>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</si>
  <si>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</si>
  <si>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</si>
  <si>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</si>
  <si>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</si>
  <si>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</si>
  <si>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</si>
  <si>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</si>
  <si>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</si>
  <si>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</si>
  <si>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</si>
  <si>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</si>
  <si>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</si>
  <si>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</si>
  <si>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</si>
  <si>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</si>
  <si>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</si>
  <si>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</si>
  <si>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</si>
  <si>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</si>
  <si>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</si>
  <si>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</si>
  <si>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</si>
  <si>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</si>
  <si>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</si>
  <si>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</si>
  <si>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</si>
  <si>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</si>
  <si>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</si>
  <si>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</si>
  <si>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</si>
  <si>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</si>
  <si>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</si>
  <si>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</si>
  <si>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</si>
  <si>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</si>
  <si>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</si>
  <si>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</si>
  <si>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</si>
  <si>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</si>
  <si>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</si>
  <si>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</si>
  <si>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</si>
  <si>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</si>
  <si>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</si>
  <si>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</si>
  <si>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</si>
  <si>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</si>
  <si>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</si>
  <si>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</si>
  <si>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</si>
  <si>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</si>
  <si>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</si>
  <si>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</si>
  <si>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</si>
  <si>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</si>
  <si>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</si>
  <si>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</si>
  <si>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</si>
  <si>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</si>
  <si>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</si>
  <si>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</si>
  <si>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</si>
  <si>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</si>
  <si>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</si>
  <si>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</si>
  <si>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</si>
  <si>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</si>
  <si>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</si>
  <si>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</si>
  <si>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</si>
  <si>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</si>
  <si>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</si>
  <si>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</si>
  <si>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</si>
  <si>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</si>
  <si>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</si>
  <si>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</si>
  <si>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</si>
  <si>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</si>
  <si>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</si>
  <si>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</si>
  <si>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</si>
  <si>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</si>
  <si>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</si>
  <si>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</si>
  <si>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</si>
  <si>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</si>
  <si>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</si>
  <si>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</si>
  <si>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</si>
  <si>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</si>
  <si>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</si>
  <si>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</si>
  <si>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</si>
  <si>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</si>
  <si>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</si>
  <si>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</si>
  <si>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</si>
  <si>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</si>
  <si>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</si>
  <si>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</si>
  <si>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</si>
  <si>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</si>
  <si>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</si>
  <si>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</si>
  <si>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</si>
  <si>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</si>
  <si>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</si>
  <si>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</si>
  <si>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</si>
  <si>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</si>
  <si>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</si>
  <si>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</si>
  <si>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</si>
  <si>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</si>
  <si>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</si>
  <si>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</si>
  <si>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</si>
  <si>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</si>
  <si>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</si>
  <si>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</si>
  <si>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</si>
  <si>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</si>
  <si>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</si>
  <si>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</si>
  <si>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</si>
  <si>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</si>
  <si>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</si>
  <si>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</si>
  <si>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</si>
  <si>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</si>
  <si>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</si>
  <si>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</si>
  <si>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</si>
  <si>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</si>
  <si>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</si>
  <si>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</si>
  <si>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</si>
  <si>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</si>
  <si>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</si>
  <si>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</si>
  <si>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</si>
  <si>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</si>
  <si>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</si>
  <si>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</si>
  <si>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</si>
  <si>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</si>
  <si>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</si>
  <si>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</si>
  <si>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</si>
  <si>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</si>
  <si>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</si>
  <si>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</si>
  <si>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</si>
  <si>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</si>
  <si>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</si>
  <si>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</si>
  <si>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</si>
  <si>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</si>
  <si>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</si>
  <si>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</si>
  <si>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</si>
  <si>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</si>
  <si>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</si>
  <si>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</si>
  <si>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</si>
  <si>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</si>
  <si>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</si>
  <si>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</si>
  <si>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</si>
  <si>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</si>
  <si>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</si>
  <si>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</si>
  <si>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</si>
  <si>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</si>
  <si>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</si>
  <si>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</si>
  <si>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</si>
  <si>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</si>
  <si>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</si>
  <si>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</si>
  <si>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</si>
  <si>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</si>
  <si>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</si>
  <si>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</si>
  <si>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</si>
  <si>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</si>
  <si>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</si>
  <si>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</si>
  <si>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</si>
  <si>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</si>
  <si>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</si>
  <si>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</si>
  <si>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</si>
  <si>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</si>
  <si>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</si>
  <si>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</si>
  <si>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</si>
  <si>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</si>
  <si>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</si>
  <si>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</si>
  <si>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</si>
  <si>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</si>
  <si>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</si>
  <si>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</si>
  <si>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</si>
  <si>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</si>
  <si>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</si>
  <si>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</si>
  <si>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</si>
  <si>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</si>
  <si>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</si>
  <si>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</si>
  <si>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</si>
  <si>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</si>
  <si>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</si>
  <si>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</si>
  <si>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</si>
  <si>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</si>
  <si>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</si>
  <si>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</si>
  <si>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</si>
  <si>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</si>
  <si>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</si>
  <si>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</si>
  <si>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</si>
  <si>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</si>
  <si>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</si>
  <si>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</si>
  <si>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</si>
  <si>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</si>
  <si>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</si>
  <si>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</si>
  <si>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</si>
  <si>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</si>
  <si>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</si>
  <si>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</si>
  <si>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</si>
  <si>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</si>
  <si>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</si>
  <si>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</si>
  <si>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</si>
  <si>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</si>
  <si>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</si>
  <si>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</si>
  <si>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</si>
  <si>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</si>
  <si>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</si>
  <si>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</si>
  <si>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</si>
  <si>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</si>
  <si>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</si>
  <si>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</si>
  <si>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</si>
  <si>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</si>
  <si>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</si>
  <si>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</si>
  <si>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</si>
  <si>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</si>
  <si>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</si>
  <si>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</si>
  <si>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</si>
  <si>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</si>
  <si>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</si>
  <si>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</si>
  <si>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</si>
  <si>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</si>
  <si>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</si>
  <si>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</si>
  <si>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</si>
  <si>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</si>
  <si>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</si>
  <si>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</si>
  <si>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</si>
  <si>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</si>
  <si>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</si>
  <si>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</si>
  <si>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</si>
  <si>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</si>
  <si>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</si>
  <si>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</si>
  <si>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</si>
  <si>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</si>
  <si>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</si>
  <si>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</si>
  <si>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</si>
  <si>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</si>
  <si>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</si>
  <si>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</si>
  <si>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</si>
  <si>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</si>
  <si>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</si>
  <si>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</si>
  <si>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</si>
  <si>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</si>
  <si>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</si>
  <si>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</si>
  <si>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</si>
  <si>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</si>
  <si>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</si>
  <si>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</si>
  <si>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</si>
  <si>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</si>
  <si>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</si>
  <si>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</si>
  <si>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</si>
  <si>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</si>
  <si>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</si>
  <si>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</si>
  <si>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</si>
  <si>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</si>
  <si>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</si>
  <si>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</si>
  <si>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</si>
  <si>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</si>
  <si>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</si>
  <si>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</si>
  <si>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</si>
  <si>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</si>
  <si>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</si>
  <si>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</si>
  <si>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</si>
  <si>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</si>
  <si>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</si>
  <si>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</si>
  <si>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</si>
  <si>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</si>
  <si>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</si>
  <si>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</si>
  <si>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</si>
  <si>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</si>
  <si>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</si>
  <si>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</si>
  <si>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</si>
  <si>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</si>
  <si>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</si>
  <si>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</si>
  <si>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</si>
  <si>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</si>
  <si>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</si>
  <si>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</si>
  <si>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</si>
  <si>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</si>
  <si>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</si>
  <si>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</si>
  <si>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</si>
  <si>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</si>
  <si>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</si>
  <si>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</si>
  <si>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</si>
  <si>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</si>
  <si>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</si>
  <si>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</si>
  <si>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</si>
  <si>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</si>
  <si>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</si>
  <si>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</si>
  <si>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</si>
  <si>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</si>
  <si>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</si>
  <si>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</si>
  <si>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</si>
  <si>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</si>
  <si>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</si>
  <si>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</si>
  <si>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</si>
  <si>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</si>
  <si>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</si>
  <si>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</si>
  <si>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</si>
  <si>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</si>
  <si>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</si>
  <si>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</si>
  <si>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</si>
  <si>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</si>
  <si>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</si>
  <si>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</si>
  <si>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</si>
  <si>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</si>
  <si>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</si>
  <si>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</si>
  <si>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</si>
  <si>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</si>
  <si>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</si>
  <si>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</si>
  <si>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</si>
  <si>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</si>
  <si>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</si>
  <si>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</si>
  <si>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</si>
  <si>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</si>
  <si>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</si>
  <si>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</si>
  <si>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</si>
  <si>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</si>
  <si>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</si>
  <si>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</si>
  <si>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</si>
  <si>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</si>
  <si>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</si>
  <si>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</si>
  <si>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</si>
  <si>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</si>
  <si>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</si>
  <si>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</si>
  <si>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</si>
  <si>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</si>
  <si>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</si>
  <si>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</si>
  <si>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</si>
  <si>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</si>
  <si>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</si>
  <si>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</si>
  <si>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</si>
  <si>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</si>
  <si>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</si>
  <si>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</si>
  <si>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</si>
  <si>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</si>
  <si>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</si>
  <si>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</si>
  <si>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</si>
  <si>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</si>
  <si>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</si>
  <si>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</si>
  <si>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</si>
  <si>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</si>
  <si>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</si>
  <si>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</si>
  <si>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</si>
  <si>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</si>
  <si>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</si>
  <si>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</si>
  <si>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</si>
  <si>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</si>
  <si>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</si>
  <si>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</si>
  <si>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</si>
  <si>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</si>
  <si>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</si>
  <si>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</si>
  <si>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</si>
  <si>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</si>
  <si>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</si>
  <si>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</si>
  <si>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</si>
  <si>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</si>
  <si>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</si>
  <si>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</si>
  <si>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</si>
  <si>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</si>
  <si>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</si>
  <si>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</si>
  <si>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</si>
  <si>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</si>
  <si>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</si>
  <si>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</si>
  <si>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</si>
  <si>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</si>
  <si>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</si>
  <si>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</si>
  <si>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</si>
  <si>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</si>
  <si>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</si>
  <si>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</si>
  <si>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</si>
  <si>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</si>
  <si>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</si>
  <si>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</si>
  <si>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</si>
  <si>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</si>
  <si>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</si>
  <si>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</si>
  <si>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</si>
  <si>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</si>
  <si>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</si>
  <si>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</si>
  <si>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</si>
  <si>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</si>
  <si>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</si>
  <si>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</si>
  <si>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</si>
  <si>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</si>
  <si>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</si>
  <si>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</si>
  <si>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</si>
  <si>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</si>
  <si>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</si>
  <si>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</si>
  <si>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</si>
  <si>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</si>
  <si>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</si>
  <si>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</si>
  <si>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</si>
  <si>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</si>
  <si>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</si>
  <si>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</si>
  <si>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</si>
  <si>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</si>
  <si>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</si>
  <si>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</si>
  <si>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</si>
  <si>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</si>
  <si>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</si>
  <si>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</si>
  <si>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</si>
  <si>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</si>
  <si>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</si>
  <si>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</si>
  <si>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</si>
  <si>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</si>
  <si>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</si>
  <si>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</si>
  <si>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</si>
  <si>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</si>
  <si>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</si>
  <si>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</si>
  <si>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</si>
  <si>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</si>
  <si>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</si>
  <si>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</si>
  <si>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</si>
  <si>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</si>
  <si>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</si>
  <si>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</si>
  <si>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</si>
  <si>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</si>
  <si>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</si>
  <si>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</si>
  <si>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</si>
  <si>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</si>
  <si>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</si>
  <si>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</si>
  <si>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</si>
  <si>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</si>
  <si>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</si>
  <si>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</si>
  <si>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</si>
  <si>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</si>
  <si>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</si>
  <si>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</si>
  <si>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</si>
  <si>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</si>
  <si>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</si>
  <si>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</si>
  <si>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</si>
  <si>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</si>
  <si>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</si>
  <si>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</si>
  <si>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</si>
  <si>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</si>
  <si>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</si>
  <si>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</si>
  <si>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</si>
  <si>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</si>
  <si>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</si>
  <si>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</si>
  <si>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</si>
  <si>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</si>
  <si>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</si>
  <si>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</si>
  <si>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</si>
  <si>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</si>
  <si>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</si>
  <si>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</si>
  <si>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</si>
  <si>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</si>
  <si>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</si>
  <si>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</si>
  <si>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</si>
  <si>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</si>
  <si>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</si>
  <si>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</si>
  <si>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</si>
  <si>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</si>
  <si>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</si>
  <si>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</si>
  <si>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</si>
  <si>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</si>
  <si>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</si>
  <si>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</si>
  <si>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</si>
  <si>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</si>
  <si>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</si>
  <si>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</si>
  <si>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</si>
  <si>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</si>
  <si>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</si>
  <si>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</si>
  <si>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</si>
  <si>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</si>
  <si>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</si>
  <si>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</si>
  <si>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</si>
  <si>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</si>
  <si>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</si>
  <si>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</si>
  <si>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</si>
  <si>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</si>
  <si>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</si>
  <si>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</si>
  <si>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</si>
  <si>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</si>
  <si>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</si>
  <si>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</si>
  <si>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</si>
  <si>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</si>
  <si>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</si>
  <si>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</si>
  <si>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</si>
  <si>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</si>
  <si>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</si>
  <si>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</si>
  <si>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</si>
  <si>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</si>
  <si>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</si>
  <si>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</si>
  <si>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</si>
  <si>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</si>
  <si>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</si>
  <si>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</si>
  <si>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</si>
  <si>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</si>
  <si>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</si>
  <si>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</si>
  <si>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</si>
  <si>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</si>
  <si>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</si>
  <si>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</si>
  <si>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</si>
  <si>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</si>
  <si>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</si>
  <si>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</si>
  <si>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</si>
  <si>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</si>
  <si>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</si>
  <si>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</si>
  <si>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</si>
  <si>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</si>
  <si>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</si>
  <si>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</si>
  <si>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</si>
  <si>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</si>
  <si>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</si>
  <si>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</si>
  <si>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</si>
  <si>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</si>
  <si>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</si>
  <si>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</si>
  <si>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</si>
  <si>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</si>
  <si>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</si>
  <si>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</si>
  <si>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</si>
  <si>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</si>
  <si>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</si>
  <si>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</si>
  <si>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</si>
  <si>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</si>
  <si>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</si>
  <si>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</si>
  <si>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</si>
  <si>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</si>
  <si>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</si>
  <si>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</si>
  <si>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</si>
  <si>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</si>
  <si>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</si>
  <si>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</si>
  <si>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</si>
  <si>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</si>
  <si>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</si>
  <si>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</si>
  <si>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</si>
  <si>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</si>
  <si>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</si>
  <si>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</si>
  <si>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</si>
  <si>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</si>
  <si>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</si>
  <si>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</si>
  <si>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</si>
  <si>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</si>
  <si>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</si>
  <si>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</si>
  <si>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</si>
  <si>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</si>
  <si>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</si>
  <si>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</si>
  <si>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</si>
  <si>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</si>
  <si>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</si>
  <si>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</si>
  <si>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</si>
  <si>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</si>
  <si>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</si>
  <si>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</si>
  <si>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</si>
  <si>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</si>
  <si>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</si>
  <si>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</si>
  <si>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</si>
  <si>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</si>
  <si>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</si>
  <si>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</si>
  <si>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</si>
  <si>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</si>
  <si>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</si>
  <si>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</si>
  <si>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</si>
  <si>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</si>
  <si>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</si>
  <si>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</si>
  <si>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</si>
  <si>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</si>
  <si>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</si>
  <si>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</si>
  <si>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</si>
  <si>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</si>
  <si>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</si>
  <si>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</si>
  <si>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</si>
  <si>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</si>
  <si>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</si>
  <si>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</si>
  <si>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</si>
  <si>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</si>
  <si>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</si>
  <si>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</si>
  <si>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</si>
  <si>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</si>
  <si>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</si>
  <si>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</si>
  <si>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</si>
  <si>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</si>
  <si>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</si>
  <si>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</si>
  <si>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</si>
  <si>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</si>
  <si>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</si>
  <si>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</si>
  <si>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</si>
  <si>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</si>
  <si>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</si>
  <si>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</si>
  <si>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</si>
  <si>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</si>
  <si>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</si>
  <si>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</si>
  <si>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</si>
  <si>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</si>
  <si>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</si>
  <si>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</si>
  <si>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</si>
  <si>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</si>
  <si>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</si>
  <si>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</si>
  <si>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</si>
  <si>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</si>
  <si>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</si>
  <si>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</si>
  <si>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</si>
  <si>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</si>
  <si>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</si>
  <si>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</si>
  <si>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</si>
  <si>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</si>
  <si>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</si>
  <si>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</si>
  <si>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</si>
  <si>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</si>
  <si>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</si>
  <si>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</si>
  <si>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</si>
  <si>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</si>
  <si>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</si>
  <si>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</si>
  <si>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</si>
  <si>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</si>
  <si>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</si>
  <si>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</si>
  <si>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</si>
  <si>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</si>
  <si>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</si>
  <si>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</si>
  <si>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</si>
  <si>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</si>
  <si>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</si>
  <si>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</si>
  <si>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</si>
  <si>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</si>
  <si>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</si>
  <si>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</si>
  <si>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</si>
  <si>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</si>
  <si>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</si>
  <si>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</si>
  <si>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</si>
  <si>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</si>
  <si>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</si>
  <si>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</si>
  <si>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</si>
  <si>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</si>
  <si>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</si>
  <si>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</si>
  <si>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</si>
  <si>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</si>
  <si>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</si>
  <si>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</si>
  <si>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</si>
  <si>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</si>
  <si>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</si>
  <si>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</si>
  <si>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</si>
  <si>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</si>
  <si>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</si>
  <si>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</si>
  <si>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</si>
  <si>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</si>
  <si>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</si>
  <si>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</si>
  <si>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</si>
  <si>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</si>
  <si>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</si>
  <si>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</si>
  <si>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</si>
  <si>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</si>
  <si>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</si>
  <si>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</si>
  <si>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</si>
  <si>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</si>
  <si>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</si>
  <si>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</si>
  <si>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</si>
  <si>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</si>
  <si>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</si>
  <si>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</si>
  <si>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</si>
  <si>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</si>
  <si>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</si>
  <si>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</si>
  <si>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</si>
  <si>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</si>
  <si>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</si>
  <si>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</si>
  <si>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</si>
  <si>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</si>
  <si>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</si>
  <si>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</si>
  <si>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</si>
  <si>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</si>
  <si>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</si>
  <si>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</si>
  <si>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</si>
  <si>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</si>
  <si>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</si>
  <si>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</si>
  <si>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</si>
  <si>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</si>
  <si>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</si>
  <si>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</si>
  <si>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</si>
  <si>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</si>
  <si>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</si>
  <si>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</si>
  <si>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</si>
  <si>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</si>
  <si>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</si>
  <si>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</si>
  <si>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</si>
  <si>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</si>
  <si>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</si>
  <si>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</si>
  <si>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</si>
  <si>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</si>
  <si>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</si>
  <si>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</si>
  <si>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</si>
  <si>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</si>
  <si>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</si>
  <si>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</si>
  <si>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</si>
  <si>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</si>
  <si>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</si>
  <si>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</si>
  <si>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</si>
  <si>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</si>
  <si>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</si>
  <si>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</si>
  <si>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</si>
  <si>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</si>
  <si>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</si>
  <si>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</si>
  <si>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</si>
  <si>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</si>
  <si>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</si>
  <si>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</si>
  <si>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</si>
  <si>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</si>
  <si>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</si>
  <si>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</si>
  <si>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</si>
  <si>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</si>
  <si>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</si>
  <si>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</si>
  <si>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</si>
  <si>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</si>
  <si>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</si>
  <si>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</si>
  <si>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</si>
  <si>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</si>
  <si>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</si>
  <si>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</si>
  <si>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</si>
  <si>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</si>
  <si>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</si>
  <si>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</si>
  <si>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</si>
  <si>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</si>
  <si>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</si>
  <si>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</si>
  <si>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</si>
  <si>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</si>
  <si>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</si>
  <si>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</si>
  <si>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</si>
  <si>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</si>
  <si>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</si>
  <si>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</si>
  <si>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</si>
  <si>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</si>
  <si>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</si>
  <si>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</si>
  <si>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</si>
  <si>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</si>
  <si>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</si>
  <si>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</si>
  <si>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</si>
  <si>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</si>
  <si>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</si>
  <si>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</si>
  <si>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</si>
  <si>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</si>
  <si>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</si>
  <si>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</si>
  <si>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</si>
  <si>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</si>
  <si>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</si>
  <si>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</si>
  <si>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</si>
  <si>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</si>
  <si>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</si>
  <si>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</si>
  <si>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</si>
  <si>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</si>
  <si>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</si>
  <si>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</si>
  <si>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</si>
  <si>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</si>
  <si>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</si>
  <si>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</si>
  <si>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</si>
  <si>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</si>
  <si>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</si>
  <si>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</si>
  <si>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</si>
  <si>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</si>
  <si>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</si>
  <si>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</si>
  <si>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</si>
  <si>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</si>
  <si>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</si>
  <si>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</si>
  <si>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</si>
  <si>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</si>
  <si>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</si>
  <si>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</si>
  <si>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</si>
  <si>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</si>
  <si>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</si>
  <si>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</si>
  <si>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</si>
  <si>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</si>
  <si>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</si>
  <si>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</si>
  <si>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</si>
  <si>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</si>
  <si>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</si>
  <si>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</si>
  <si>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</si>
  <si>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</si>
  <si>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</si>
  <si>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</si>
  <si>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</si>
  <si>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</si>
  <si>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</si>
  <si>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</si>
  <si>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</si>
  <si>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</si>
  <si>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</si>
  <si>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</si>
  <si>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</si>
  <si>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</si>
  <si>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</si>
  <si>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</si>
  <si>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</si>
  <si>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</si>
  <si>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</si>
  <si>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</si>
  <si>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</si>
  <si>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</si>
  <si>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</si>
  <si>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</si>
  <si>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</si>
  <si>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</si>
  <si>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</si>
  <si>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</si>
  <si>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</si>
  <si>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</si>
  <si>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</si>
  <si>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</si>
  <si>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</si>
  <si>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</si>
  <si>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</si>
  <si>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</si>
  <si>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</si>
  <si>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</si>
  <si>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</si>
  <si>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</si>
  <si>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</si>
  <si>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</si>
  <si>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</si>
  <si>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</si>
  <si>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</si>
  <si>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</si>
  <si>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</si>
  <si>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</si>
  <si>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</si>
  <si>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</si>
  <si>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</si>
  <si>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</si>
  <si>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</si>
  <si>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</si>
  <si>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</si>
  <si>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</si>
  <si>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</si>
  <si>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</si>
  <si>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</si>
  <si>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</si>
  <si>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</si>
  <si>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</si>
  <si>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</si>
  <si>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</si>
  <si>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</si>
  <si>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</si>
  <si>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</si>
  <si>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</si>
  <si>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</si>
  <si>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</si>
  <si>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</si>
  <si>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</si>
  <si>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</si>
  <si>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</si>
  <si>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</si>
  <si>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</si>
  <si>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</si>
  <si>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</si>
  <si>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</si>
  <si>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</si>
  <si>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</si>
  <si>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</si>
  <si>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</si>
  <si>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</si>
  <si>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</si>
  <si>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</si>
  <si>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</si>
  <si>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</si>
  <si>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</si>
  <si>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</si>
  <si>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</si>
  <si>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</si>
  <si>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</si>
  <si>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</si>
  <si>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</si>
  <si>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</si>
  <si>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</si>
  <si>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</si>
  <si>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</si>
  <si>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</si>
  <si>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</si>
  <si>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</si>
  <si>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</si>
  <si>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</si>
  <si>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</si>
  <si>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</si>
  <si>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</si>
  <si>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</si>
  <si>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</si>
  <si>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</si>
  <si>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</si>
  <si>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</si>
  <si>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</si>
  <si>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</si>
  <si>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</si>
  <si>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</si>
  <si>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</si>
  <si>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</si>
  <si>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</si>
  <si>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</si>
  <si>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</si>
  <si>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</si>
  <si>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</si>
  <si>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</si>
  <si>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</si>
  <si>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</si>
  <si>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</si>
  <si>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</si>
  <si>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</si>
  <si>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</si>
  <si>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</si>
  <si>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</si>
  <si>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</si>
  <si>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</si>
  <si>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</si>
  <si>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</si>
  <si>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</si>
  <si>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</si>
  <si>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</si>
  <si>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</si>
  <si>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</si>
  <si>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</si>
  <si>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</si>
  <si>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</si>
  <si>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</si>
  <si>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</si>
  <si>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</si>
  <si>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</si>
  <si>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</si>
  <si>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</si>
  <si>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</si>
  <si>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</si>
  <si>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</si>
  <si>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</si>
  <si>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</si>
  <si>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</si>
  <si>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</si>
  <si>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</si>
  <si>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</si>
  <si>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</si>
  <si>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</si>
  <si>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</si>
  <si>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</si>
  <si>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</si>
  <si>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</si>
  <si>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</si>
  <si>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</si>
  <si>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</si>
  <si>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</si>
  <si>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</si>
  <si>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</si>
  <si>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</si>
  <si>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</si>
  <si>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</si>
  <si>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</si>
  <si>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</si>
  <si>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</si>
  <si>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</si>
  <si>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</si>
  <si>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</si>
  <si>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</si>
  <si>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</si>
  <si>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</si>
  <si>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</si>
  <si>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</si>
  <si>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</si>
  <si>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</si>
  <si>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</si>
  <si>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</si>
  <si>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</si>
  <si>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</si>
  <si>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</si>
  <si>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</si>
  <si>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</si>
  <si>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</si>
  <si>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</si>
  <si>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</si>
  <si>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</si>
  <si>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</si>
  <si>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</si>
  <si>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</si>
  <si>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</si>
  <si>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</si>
  <si>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</si>
  <si>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</si>
  <si>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</si>
  <si>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</si>
  <si>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</si>
  <si>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</si>
  <si>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</si>
  <si>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</si>
  <si>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</si>
  <si>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</si>
  <si>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</si>
  <si>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</si>
  <si>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</si>
  <si>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</si>
  <si>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</si>
  <si>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</si>
  <si>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</si>
  <si>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</si>
  <si>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</si>
  <si>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</si>
  <si>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</si>
  <si>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</si>
  <si>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</si>
  <si>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</si>
  <si>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</si>
  <si>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</si>
  <si>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</si>
  <si>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</si>
  <si>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</si>
  <si>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</si>
  <si>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</si>
  <si>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</si>
  <si>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</si>
  <si>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</si>
  <si>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</si>
  <si>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</si>
  <si>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</si>
  <si>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</si>
  <si>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</si>
  <si>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</si>
  <si>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</si>
  <si>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</si>
  <si>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</si>
  <si>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</si>
  <si>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</si>
  <si>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</si>
  <si>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</si>
  <si>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</si>
  <si>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</si>
  <si>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</si>
  <si>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</si>
  <si>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</si>
  <si>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</si>
  <si>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</si>
  <si>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</si>
  <si>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</si>
  <si>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</si>
  <si>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</si>
  <si>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</si>
  <si>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</si>
  <si>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</si>
  <si>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</si>
  <si>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</si>
  <si>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</si>
  <si>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</si>
  <si>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</si>
  <si>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</si>
  <si>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</si>
  <si>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</si>
  <si>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</si>
  <si>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</si>
  <si>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</si>
  <si>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</si>
  <si>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</si>
  <si>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</si>
  <si>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</si>
  <si>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</si>
  <si>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</si>
  <si>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</si>
  <si>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</si>
  <si>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</si>
  <si>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</si>
  <si>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</si>
  <si>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</si>
  <si>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</si>
  <si>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</si>
  <si>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</si>
  <si>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</si>
  <si>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</si>
  <si>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</si>
  <si>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</si>
  <si>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</si>
  <si>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</si>
  <si>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</si>
  <si>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</si>
  <si>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</si>
  <si>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</si>
  <si>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</si>
  <si>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</si>
  <si>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</si>
  <si>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</si>
  <si>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</si>
  <si>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</si>
  <si>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</si>
  <si>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</si>
  <si>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</si>
  <si>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</si>
  <si>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</si>
  <si>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</si>
  <si>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</si>
  <si>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</si>
  <si>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</si>
  <si>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</si>
  <si>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</si>
  <si>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</si>
  <si>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</si>
  <si>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</si>
  <si>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</si>
  <si>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</si>
  <si>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</si>
  <si>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</si>
  <si>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</si>
  <si>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</si>
  <si>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</si>
  <si>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</si>
  <si>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</si>
  <si>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</si>
  <si>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</si>
  <si>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</si>
  <si>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</si>
  <si>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</si>
  <si>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</si>
  <si>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</si>
  <si>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</si>
  <si>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</si>
  <si>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</si>
  <si>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</si>
  <si>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</si>
  <si>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</si>
  <si>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</si>
  <si>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</si>
  <si>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</si>
  <si>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</si>
  <si>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</si>
  <si>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</si>
  <si>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</si>
  <si>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</si>
  <si>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</si>
  <si>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</si>
  <si>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</si>
  <si>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</si>
  <si>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</si>
  <si>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</si>
  <si>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</si>
  <si>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</si>
  <si>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</si>
  <si>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</si>
  <si>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</si>
  <si>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</si>
  <si>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</si>
  <si>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</si>
  <si>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</si>
  <si>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</si>
  <si>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</si>
  <si>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</si>
  <si>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</si>
  <si>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</si>
  <si>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</si>
  <si>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</si>
  <si>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</si>
  <si>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</si>
  <si>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</si>
  <si>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</si>
  <si>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</si>
  <si>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</si>
  <si>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</si>
  <si>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</si>
  <si>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</si>
  <si>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</si>
  <si>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</si>
  <si>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</si>
  <si>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</si>
  <si>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</si>
  <si>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</si>
  <si>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</si>
  <si>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</si>
  <si>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</si>
  <si>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</si>
  <si>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</si>
  <si>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</si>
  <si>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</si>
  <si>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</si>
  <si>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</si>
  <si>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</si>
  <si>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</si>
  <si>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</si>
  <si>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</si>
  <si>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</si>
  <si>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</si>
  <si>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</si>
  <si>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</si>
  <si>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</si>
  <si>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</si>
  <si>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</si>
  <si>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</si>
  <si>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</si>
  <si>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</si>
  <si>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</si>
  <si>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</si>
  <si>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</si>
  <si>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</si>
  <si>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</si>
  <si>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</si>
  <si>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</si>
  <si>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</si>
  <si>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</si>
  <si>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</si>
  <si>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</si>
  <si>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</si>
  <si>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</si>
  <si>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</si>
  <si>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</si>
  <si>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</si>
  <si>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</si>
  <si>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</si>
  <si>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</si>
  <si>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</si>
  <si>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</si>
  <si>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</si>
  <si>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</si>
  <si>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</si>
  <si>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</si>
  <si>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</si>
  <si>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</si>
  <si>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</si>
  <si>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</si>
  <si>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</si>
  <si>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</si>
  <si>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</si>
  <si>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</si>
  <si>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</si>
  <si>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</si>
  <si>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</si>
  <si>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</si>
  <si>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</si>
  <si>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</si>
  <si>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</si>
  <si>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</si>
  <si>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</si>
  <si>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</si>
  <si>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</si>
  <si>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</si>
  <si>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</si>
  <si>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</si>
  <si>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</si>
  <si>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</si>
  <si>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</si>
  <si>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</si>
  <si>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</si>
  <si>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</si>
  <si>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</si>
  <si>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</si>
  <si>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</si>
  <si>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</si>
  <si>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</si>
  <si>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</si>
  <si>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</si>
  <si>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</si>
  <si>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</si>
  <si>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</si>
  <si>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</si>
  <si>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</si>
  <si>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</si>
  <si>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</si>
  <si>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</si>
  <si>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</si>
  <si>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</si>
  <si>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</si>
  <si>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</si>
  <si>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</si>
  <si>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</si>
  <si>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</si>
  <si>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</si>
  <si>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</si>
  <si>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</si>
  <si>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</si>
  <si>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</si>
  <si>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</si>
  <si>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</si>
  <si>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</si>
  <si>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</si>
  <si>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</si>
  <si>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</si>
  <si>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</si>
  <si>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</si>
  <si>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</si>
  <si>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</si>
  <si>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</si>
  <si>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</si>
  <si>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</si>
  <si>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</si>
  <si>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</si>
  <si>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</si>
  <si>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</si>
  <si>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</si>
  <si>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</si>
  <si>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</si>
  <si>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</si>
  <si>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</si>
  <si>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</si>
  <si>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</si>
  <si>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</si>
  <si>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</si>
  <si>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</si>
  <si>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</si>
  <si>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</si>
  <si>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</si>
  <si>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</si>
  <si>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</si>
  <si>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</si>
  <si>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</si>
  <si>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</si>
  <si>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</si>
  <si>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</si>
  <si>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</si>
  <si>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</si>
  <si>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</si>
  <si>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</si>
  <si>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</si>
  <si>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</si>
  <si>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</si>
  <si>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</si>
  <si>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</si>
  <si>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</si>
  <si>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</si>
  <si>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</si>
  <si>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</si>
  <si>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</si>
  <si>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</si>
  <si>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</si>
  <si>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</si>
  <si>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</si>
  <si>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</si>
  <si>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</si>
  <si>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</si>
  <si>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</si>
  <si>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</si>
  <si>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</si>
  <si>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</si>
  <si>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</si>
  <si>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</si>
  <si>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</si>
  <si>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</si>
  <si>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</si>
  <si>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</si>
  <si>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</si>
  <si>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</si>
  <si>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</si>
  <si>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</si>
  <si>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</si>
  <si>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</si>
  <si>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</si>
  <si>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</si>
  <si>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</si>
  <si>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</si>
  <si>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</si>
  <si>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</si>
  <si>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</si>
  <si>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</si>
  <si>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</si>
  <si>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</si>
  <si>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</si>
  <si>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</si>
  <si>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</si>
  <si>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</si>
  <si>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</si>
  <si>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</si>
  <si>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</si>
  <si>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</si>
  <si>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</si>
  <si>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</si>
  <si>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</si>
  <si>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</si>
  <si>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</si>
  <si>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</si>
  <si>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</si>
  <si>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</si>
  <si>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</si>
  <si>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</si>
  <si>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</si>
  <si>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</si>
  <si>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</si>
  <si>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</si>
  <si>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</si>
  <si>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</si>
  <si>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</si>
  <si>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</si>
  <si>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</si>
  <si>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</si>
  <si>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</si>
  <si>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</si>
  <si>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</si>
  <si>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</si>
  <si>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</si>
  <si>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</si>
  <si>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</si>
  <si>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</si>
  <si>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</si>
  <si>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</si>
  <si>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</si>
  <si>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</si>
  <si>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</si>
  <si>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</si>
  <si>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</si>
  <si>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</si>
  <si>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</si>
  <si>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</si>
  <si>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</si>
  <si>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</si>
  <si>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</si>
  <si>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</si>
  <si>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</si>
  <si>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</si>
  <si>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</si>
  <si>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</si>
  <si>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</si>
  <si>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</si>
  <si>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</si>
  <si>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</si>
  <si>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</si>
  <si>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</si>
  <si>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</si>
  <si>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</si>
  <si>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</si>
  <si>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</si>
  <si>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</si>
  <si>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</si>
  <si>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</si>
  <si>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</si>
  <si>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</si>
  <si>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</si>
  <si>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</si>
  <si>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</si>
  <si>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</si>
  <si>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</si>
  <si>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</si>
  <si>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</si>
  <si>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</si>
  <si>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</si>
  <si>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</si>
  <si>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</si>
  <si>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</si>
  <si>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</si>
  <si>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</si>
  <si>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</si>
  <si>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</si>
  <si>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</si>
  <si>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</si>
  <si>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1 Godina</t>
  </si>
  <si>
    <t xml:space="preserve">1 Godina </t>
  </si>
  <si>
    <t>NARUDŽBENICA                         (do 10.000,00 eura)</t>
  </si>
  <si>
    <t>NABAVA APLIKACIJE UREDSKO POSLOVANJE I TRANSPARENTNOST</t>
  </si>
  <si>
    <t>USLUGA OSIGURANJA ZA 2024. GODINU</t>
  </si>
  <si>
    <t>NABAVA HIDRANTA</t>
  </si>
  <si>
    <t>NABAVA KAMENOG MATERIJALA</t>
  </si>
  <si>
    <t>POŠTANSKE USLUGE ZA 2024. GODINU</t>
  </si>
  <si>
    <t>SADNICE CVIJEĆA SA USLUGOM SADNJE</t>
  </si>
  <si>
    <t>Ugovor</t>
  </si>
  <si>
    <t>USLUGE ODRŽAVANJA JAVNE RASVJETE</t>
  </si>
  <si>
    <t>ASFALTIRANJE NERAZVRSTANIH CESTA OPĆINE ST. TOPLICE</t>
  </si>
  <si>
    <t>RADOVI IZGRADNJE KANALA OBORINSKE ODVODNJE UZ NERAZVRSTANE CESTE</t>
  </si>
  <si>
    <t>IZGRADNJA NERAZVRSTANE CESTE - DIO STRMEČKE PREMA GROBLJU</t>
  </si>
  <si>
    <t>3 mjeseca</t>
  </si>
  <si>
    <t>USLUGA STRUČNOG NADZORA NAD IZVOĐENJEM RADOVA IZGRADNJE NERAZVRSTANE CESTE - DIO STRMEČKE PREMA GROBLJU</t>
  </si>
  <si>
    <t>RADOVI REKONSTRUKCIJE PROMETNOG TERMINALA PILA</t>
  </si>
  <si>
    <t>4 mjeseca</t>
  </si>
  <si>
    <t>USLUGE STRUČNOG NADZORA NAD IZVOĐENJEM RADOVA REKONSTRUKCIJE PROMETNOG TERMINALA PILA</t>
  </si>
  <si>
    <t>IZGRADNJA JAVNE RASVJETE</t>
  </si>
  <si>
    <t>1 mjesec</t>
  </si>
  <si>
    <t>MODERNIZACIJA JAVNE RASVJETE U CENTRU</t>
  </si>
  <si>
    <t>USLUGE STRUČNOG NADZORA NAD IZVOĐENJEM RADOVA MODERNIZACIJE JAVNE RASVJETE U CENTRU</t>
  </si>
  <si>
    <t>USLUGE IZRADE PROJEKTNE DOKUMENTACIJE ZA IZGRADNJU PARKIRALIŠTA KOD PARKA MAKSIMILIJANA VRHOVCA</t>
  </si>
  <si>
    <t>2 mjeseca</t>
  </si>
  <si>
    <t>OPREMANJE DJEČJIH IGRALIŠTA</t>
  </si>
  <si>
    <t>USLUGE IZRADE PROJEKTNE DOKUMENTACIJE ZA UREĐENJE TRGA I PARKIRALIŠTA U CENTRU</t>
  </si>
  <si>
    <t>1 godina</t>
  </si>
  <si>
    <t>NABAVA KLIMA UREĐAJA ZA MJESNI DOM STRMEC STUBIČKI</t>
  </si>
  <si>
    <t>NABAVA IZRADE PROSTORNOG PLANA</t>
  </si>
  <si>
    <t>USLUGE DERATIZACIJE I DEZINSEKCIJE</t>
  </si>
  <si>
    <t>6 mjeseci</t>
  </si>
  <si>
    <t>USLUGA ZBRINJAVANJA PASA I MAČAKA LUTALICA ZA 2024. g.</t>
  </si>
  <si>
    <t xml:space="preserve">1 godina </t>
  </si>
  <si>
    <t>NABAVA I UGRADNJA KOŠEVA ZA OTPAD I SMEĆE</t>
  </si>
  <si>
    <t>NABAVA SOLARNIH PANELA ZA ZGRADU DJEČJEG VRTIĆA</t>
  </si>
  <si>
    <t>REKONSTRUKCIJA DJEČJEG IGRALIŠTA KOD DJEČJEG VRTIĆA</t>
  </si>
  <si>
    <t>USLUGE IZRADE PROJEKTNE DOKUMENTACIJE ZA DOGRADNJU ZGRADE DJEČJEG VRTIĆA</t>
  </si>
  <si>
    <t>10 mjeseci</t>
  </si>
  <si>
    <t>OPSKRBA PRIRODNIM PLINOM</t>
  </si>
  <si>
    <t>NABAVA ELEKTRIČNE ENERGIJE</t>
  </si>
  <si>
    <t>2 godine</t>
  </si>
  <si>
    <t>TEKUĆE ODRŽAVANJE POVRŠINA U VLASNIŠTVU OPĆINE</t>
  </si>
  <si>
    <t>USLUGA PRIJEVOZA UČENIKA OSNOVNE ŠKOLE VLADIMIR BOSNAR STUBIČKE TOPLICE U ŠK. G. 2024./2025.</t>
  </si>
  <si>
    <t>NABAVA PRIGODNIH POKLONA (ZIDNI KALENDARI)</t>
  </si>
  <si>
    <t>RADOVI ODRŽAVANJE VODOVODA SLJEME-PILA-STRMEC STUBIČKI</t>
  </si>
  <si>
    <t xml:space="preserve">DOGRADNJA ZGRADE OSNOVNE ŠKOLE  TE IZGRADNJA I OPREMANJE ŠKOLSKE DVORANE  OSNOVNE ŠKOLE VLADMIR BOSNAR </t>
  </si>
  <si>
    <t>USLUGE STRUČNOG NADZORA TE USLUGE KOORDINATORA II ZAŠTITE NA RADU NAD IZVOĐENJEM RADOVA DOGRADNJE OSNOVNE ŠKOLE VLADIMIR BOSNAR TE IZGRADNJE I OPREMANJA ŠKOLSKE DVORANE OSNOVNE ŠKOLE VLADIMIR BOSNAR</t>
  </si>
  <si>
    <t>USLUGE PROJEKTANTSKOG NADZORA NAD IZVOĐENJEM RADOVA DOGRADNJE OSNOVNE ŠKOLE VLADIMIR BOSNAR TE IZGRADNJE I OPREMANJE ŠKOLSKE DVORANE OSNOVNE ŠKOLE VLADIMIR BOSNAR</t>
  </si>
  <si>
    <t>USLUGE IZRADE IZVEDBENOG ARHITEKTONSKOG I GRAĐEVINSKOG PROJEKTA ZA DOGRADNJU OSNOVNE ŠKOLE VLADIMIR BOSNAR</t>
  </si>
  <si>
    <t>USLUGE IZRADE INTEGRIRANOG PROVEDENOG PLANA RAZVOJA GUPČEVOG KRAJA OD 2025. DO 2028. GODINE</t>
  </si>
  <si>
    <t>RAČUNALNE USLUGE (ODRŽAVANJE SERVERA, RAČUNALA I MREŽE)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</si>
  <si>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</si>
  <si>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</si>
  <si>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</si>
  <si>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</si>
  <si>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</si>
  <si>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</si>
  <si>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</si>
  <si>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</si>
  <si>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</si>
  <si>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</si>
  <si>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</si>
  <si>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</si>
  <si>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</si>
  <si>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</si>
  <si>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</si>
  <si>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</si>
  <si>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</si>
  <si>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</si>
  <si>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</si>
  <si>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</si>
  <si>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</si>
  <si>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 xml:space="preserve">22/2024 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</si>
  <si>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</si>
  <si>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</si>
  <si>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</si>
  <si>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</si>
  <si>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</si>
  <si>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</si>
  <si>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</si>
  <si>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</si>
  <si>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</si>
  <si>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</si>
  <si>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</si>
  <si>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34/20024</t>
  </si>
  <si>
    <t>35/2024</t>
  </si>
  <si>
    <t>36/2024</t>
  </si>
  <si>
    <t>37/2024</t>
  </si>
  <si>
    <t>38/2024</t>
  </si>
  <si>
    <t>39/2024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</si>
</sst>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rgb="FF333333"/>
      <name val="Arial"/>
      <family val="2"/>
      <charset val="238"/>
    </font>
    <font>
      <sz val="9"/>
      <color rgb="FF4D515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" fontId="1" fillId="0" borderId="0" xfId="0" applyNumberFormat="1" applyFont="1" applyAlignment="1">
      <alignment wrapText="1"/>
    </xf>
    <xf numFmtId="0" fontId="12" fillId="0" borderId="0" xfId="0" applyFont="1" applyAlignment="1">
      <alignment horizontal="left"/>
    </xf>
    <xf numFmtId="4" fontId="1" fillId="0" borderId="0" xfId="0" applyNumberFormat="1" applyFont="1" applyProtection="1">
      <protection locked="0"/>
    </xf>
    <xf numFmtId="0" fontId="13" fillId="0" borderId="0" xfId="0" applyFont="1" applyAlignment="1">
      <alignment horizontal="left" wrapText="1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9991"/>
  <sheetViews>
    <sheetView tabSelected="1" zoomScale="115" zoomScaleNormal="115" workbookViewId="0">
      <pane ySplit="3" topLeftCell="A4" activePane="bottomLeft" state="frozen"/>
      <selection pane="bottomLeft" activeCell="B42" sqref="B42"/>
    </sheetView>
  </sheetViews>
  <sheetFormatPr defaultColWidth="8.6640625" defaultRowHeight="10.199999999999999" x14ac:dyDescent="0.2"/>
  <cols>
    <col min="1" max="1" width="12.33203125" style="3" customWidth="1"/>
    <col min="2" max="2" width="12.33203125" style="24" customWidth="1"/>
    <col min="3" max="3" width="12.33203125" style="3" customWidth="1"/>
    <col min="4" max="4" width="22.88671875" style="1" customWidth="1"/>
    <col min="5" max="5" width="8.6640625" style="1" customWidth="1"/>
    <col min="6" max="6" width="13.109375" style="17" customWidth="1"/>
    <col min="7" max="7" width="13.6640625" style="1" customWidth="1"/>
    <col min="8" max="8" width="26.6640625" style="1" customWidth="1"/>
    <col min="9" max="9" width="12.5546875" style="1" customWidth="1"/>
    <col min="10" max="10" width="16.88671875" style="1" customWidth="1"/>
    <col min="11" max="11" width="22.33203125" style="1" customWidth="1"/>
    <col min="12" max="12" width="16.88671875" style="1" customWidth="1"/>
    <col min="13" max="13" width="11" style="1" customWidth="1"/>
    <col min="14" max="14" width="12.6640625" style="1" customWidth="1"/>
    <col min="15" max="15" width="16.8867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1.2" thickBot="1" x14ac:dyDescent="0.35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0.399999999999999" customHeight="1" x14ac:dyDescent="0.2">
      <c r="A4" s="10" t="str">
        <f t="shared" ref="A4:A60" si="0">IF(LEN(B4)&gt;0,TEXT(ROW(B4)-3,"0000"),(IF(LEN(B5)&gt;0,"unesite ev. broj nabave i ostale podatke","")))</f>
        <v>0001</v>
      </c>
      <c r="B4" s="24" t="s">
        <v>18973</v>
      </c>
      <c r="C4" s="8" t="s">
        <v>12058</v>
      </c>
      <c r="D4" s="8" t="s">
        <v>18928</v>
      </c>
      <c r="E4" s="8" t="s">
        <v>1</v>
      </c>
      <c r="F4" s="19" t="s">
        <v>10474</v>
      </c>
      <c r="G4" s="9">
        <v>6000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18921</v>
      </c>
      <c r="O4" s="8" t="s">
        <v>18923</v>
      </c>
      <c r="P4" s="8"/>
      <c r="Q4" s="8"/>
    </row>
    <row r="5" spans="1:17" ht="20.399999999999999" x14ac:dyDescent="0.2">
      <c r="A5" s="10" t="str">
        <f>IF(LEN(B5)&gt;0,TEXT(ROW(B5)-3,"0000"),(IF(LEN(B6)&gt;0,"unesite ev. broj nabave i ostale podatke","")))</f>
        <v>0002</v>
      </c>
      <c r="B5" s="25" t="s">
        <v>18974</v>
      </c>
      <c r="C5" s="8" t="s">
        <v>12058</v>
      </c>
      <c r="D5" s="8" t="s">
        <v>18972</v>
      </c>
      <c r="E5" s="8" t="s">
        <v>1</v>
      </c>
      <c r="F5" s="19" t="s">
        <v>10063</v>
      </c>
      <c r="G5" s="9">
        <v>2880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18921</v>
      </c>
      <c r="O5" s="8" t="s">
        <v>18923</v>
      </c>
      <c r="P5" s="8"/>
      <c r="Q5" s="8"/>
    </row>
    <row r="6" spans="1:17" ht="20.399999999999999" x14ac:dyDescent="0.2">
      <c r="A6" s="10" t="str">
        <f t="shared" si="0"/>
        <v>0003</v>
      </c>
      <c r="B6" s="25" t="s">
        <v>18975</v>
      </c>
      <c r="C6" s="8" t="s">
        <v>12058</v>
      </c>
      <c r="D6" s="8" t="s">
        <v>18924</v>
      </c>
      <c r="E6" s="8" t="s">
        <v>1</v>
      </c>
      <c r="F6" s="19" t="s">
        <v>11037</v>
      </c>
      <c r="G6" s="9">
        <v>4816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18922</v>
      </c>
      <c r="O6" s="8" t="s">
        <v>18923</v>
      </c>
      <c r="P6" s="8"/>
      <c r="Q6" s="8"/>
    </row>
    <row r="7" spans="1:17" ht="20.399999999999999" x14ac:dyDescent="0.2">
      <c r="A7" s="10" t="str">
        <f t="shared" si="0"/>
        <v>0004</v>
      </c>
      <c r="B7" s="25" t="s">
        <v>18976</v>
      </c>
      <c r="C7" s="8" t="s">
        <v>12058</v>
      </c>
      <c r="D7" s="8" t="s">
        <v>18925</v>
      </c>
      <c r="E7" s="8" t="s">
        <v>1</v>
      </c>
      <c r="F7" s="19" t="s">
        <v>10577</v>
      </c>
      <c r="G7" s="9">
        <v>3500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18921</v>
      </c>
      <c r="O7" s="8" t="s">
        <v>18923</v>
      </c>
      <c r="P7" s="8"/>
      <c r="Q7" s="8"/>
    </row>
    <row r="8" spans="1:17" ht="20.399999999999999" x14ac:dyDescent="0.2">
      <c r="A8" s="10" t="str">
        <f t="shared" si="0"/>
        <v>0005</v>
      </c>
      <c r="B8" s="25" t="s">
        <v>18977</v>
      </c>
      <c r="C8" s="8" t="s">
        <v>12058</v>
      </c>
      <c r="D8" s="8" t="s">
        <v>18926</v>
      </c>
      <c r="E8" s="8" t="s">
        <v>18898</v>
      </c>
      <c r="F8" s="19" t="s">
        <v>7833</v>
      </c>
      <c r="G8" s="9">
        <v>4800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18921</v>
      </c>
      <c r="O8" s="8" t="s">
        <v>18923</v>
      </c>
      <c r="P8" s="8"/>
      <c r="Q8" s="8"/>
    </row>
    <row r="9" spans="1:17" ht="20.399999999999999" x14ac:dyDescent="0.2">
      <c r="A9" s="10">
        <v>6</v>
      </c>
      <c r="B9" s="25" t="s">
        <v>18978</v>
      </c>
      <c r="C9" s="8" t="s">
        <v>12058</v>
      </c>
      <c r="D9" s="8" t="s">
        <v>18927</v>
      </c>
      <c r="E9" s="8" t="s">
        <v>18898</v>
      </c>
      <c r="F9" s="19" t="s">
        <v>2921</v>
      </c>
      <c r="G9" s="9">
        <v>4000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18921</v>
      </c>
      <c r="O9" s="8" t="s">
        <v>18923</v>
      </c>
      <c r="P9" s="8"/>
      <c r="Q9" s="8"/>
    </row>
    <row r="10" spans="1:17" ht="20.399999999999999" x14ac:dyDescent="0.2">
      <c r="A10" s="10" t="str">
        <f t="shared" si="0"/>
        <v>0007</v>
      </c>
      <c r="B10" s="25" t="s">
        <v>18979</v>
      </c>
      <c r="C10" s="8" t="s">
        <v>12058</v>
      </c>
      <c r="D10" s="8" t="s">
        <v>18929</v>
      </c>
      <c r="E10" s="8" t="s">
        <v>18898</v>
      </c>
      <c r="F10" s="19" t="s">
        <v>2818</v>
      </c>
      <c r="G10" s="9">
        <v>12000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18921</v>
      </c>
      <c r="O10" s="8" t="s">
        <v>18930</v>
      </c>
      <c r="P10" s="8"/>
      <c r="Q10" s="8"/>
    </row>
    <row r="11" spans="1:17" ht="20.399999999999999" x14ac:dyDescent="0.2">
      <c r="A11" s="10" t="str">
        <f t="shared" si="0"/>
        <v>0008</v>
      </c>
      <c r="B11" s="25" t="s">
        <v>18980</v>
      </c>
      <c r="C11" s="8" t="s">
        <v>12058</v>
      </c>
      <c r="D11" s="1" t="s">
        <v>18931</v>
      </c>
      <c r="E11" s="8" t="s">
        <v>1</v>
      </c>
      <c r="F11" s="19" t="s">
        <v>10029</v>
      </c>
      <c r="G11" s="31">
        <v>4000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1" t="s">
        <v>18921</v>
      </c>
      <c r="O11" s="1" t="s">
        <v>18923</v>
      </c>
      <c r="P11" s="8"/>
      <c r="Q11" s="8"/>
    </row>
    <row r="12" spans="1:17" ht="20.399999999999999" x14ac:dyDescent="0.2">
      <c r="A12" s="10" t="str">
        <f>IF(LEN(B12)&gt;0,TEXT(ROW(B12)-3,"0000"),(IF(LEN(B13)&gt;0,"unesite ev. broj nabave i ostale podatke","")))</f>
        <v>0009</v>
      </c>
      <c r="B12" s="25" t="s">
        <v>18981</v>
      </c>
      <c r="C12" s="8" t="s">
        <v>12058</v>
      </c>
      <c r="D12" s="8" t="s">
        <v>18932</v>
      </c>
      <c r="E12" s="8" t="s">
        <v>0</v>
      </c>
      <c r="F12" s="19" t="s">
        <v>9330</v>
      </c>
      <c r="G12" s="9">
        <v>64000</v>
      </c>
      <c r="H12" s="8" t="s">
        <v>12058</v>
      </c>
      <c r="I12" s="8" t="s">
        <v>98</v>
      </c>
      <c r="J12" s="8" t="s">
        <v>99</v>
      </c>
      <c r="K12" s="8"/>
      <c r="L12" s="8" t="s">
        <v>98</v>
      </c>
      <c r="M12" s="8" t="s">
        <v>2593</v>
      </c>
      <c r="N12" s="8" t="s">
        <v>18938</v>
      </c>
      <c r="O12" s="8" t="s">
        <v>18930</v>
      </c>
      <c r="P12" s="8"/>
      <c r="Q12" s="8"/>
    </row>
    <row r="13" spans="1:17" ht="30.6" x14ac:dyDescent="0.2">
      <c r="A13" s="10" t="str">
        <f t="shared" si="0"/>
        <v>0010</v>
      </c>
      <c r="B13" s="25" t="s">
        <v>18982</v>
      </c>
      <c r="C13" s="8" t="s">
        <v>12058</v>
      </c>
      <c r="D13" s="8" t="s">
        <v>18933</v>
      </c>
      <c r="E13" s="8" t="s">
        <v>0</v>
      </c>
      <c r="F13" s="19" t="s">
        <v>9299</v>
      </c>
      <c r="G13" s="9">
        <v>12000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 t="s">
        <v>18921</v>
      </c>
      <c r="O13" s="8" t="s">
        <v>18930</v>
      </c>
      <c r="P13" s="8"/>
      <c r="Q13" s="8"/>
    </row>
    <row r="14" spans="1:17" ht="20.399999999999999" x14ac:dyDescent="0.2">
      <c r="A14" s="10" t="str">
        <f t="shared" si="0"/>
        <v>0011</v>
      </c>
      <c r="B14" s="25" t="s">
        <v>18983</v>
      </c>
      <c r="C14" s="8" t="s">
        <v>18894</v>
      </c>
      <c r="D14" s="8" t="s">
        <v>18934</v>
      </c>
      <c r="E14" s="8" t="s">
        <v>0</v>
      </c>
      <c r="F14" s="19" t="s">
        <v>9330</v>
      </c>
      <c r="G14" s="9">
        <v>384000</v>
      </c>
      <c r="H14" s="8" t="s">
        <v>2</v>
      </c>
      <c r="I14" s="8" t="s">
        <v>98</v>
      </c>
      <c r="J14" s="8" t="s">
        <v>98</v>
      </c>
      <c r="K14" s="8"/>
      <c r="L14" s="8" t="s">
        <v>99</v>
      </c>
      <c r="M14" s="8" t="s">
        <v>2593</v>
      </c>
      <c r="N14" s="8" t="s">
        <v>18935</v>
      </c>
      <c r="O14" s="8" t="s">
        <v>18930</v>
      </c>
      <c r="P14" s="8" t="s">
        <v>98</v>
      </c>
      <c r="Q14" s="8" t="s">
        <v>98</v>
      </c>
    </row>
    <row r="15" spans="1:17" ht="40.799999999999997" x14ac:dyDescent="0.2">
      <c r="A15" s="10" t="str">
        <f t="shared" si="0"/>
        <v>0012</v>
      </c>
      <c r="B15" s="25" t="s">
        <v>18984</v>
      </c>
      <c r="C15" s="8" t="s">
        <v>12058</v>
      </c>
      <c r="D15" s="8" t="s">
        <v>18936</v>
      </c>
      <c r="E15" s="8" t="s">
        <v>1</v>
      </c>
      <c r="F15" s="19" t="s">
        <v>10687</v>
      </c>
      <c r="G15" s="9">
        <v>16000</v>
      </c>
      <c r="H15" s="8" t="s">
        <v>12058</v>
      </c>
      <c r="I15" s="8" t="s">
        <v>98</v>
      </c>
      <c r="J15" s="8" t="s">
        <v>98</v>
      </c>
      <c r="K15" s="8"/>
      <c r="L15" s="8" t="s">
        <v>99</v>
      </c>
      <c r="M15" s="8" t="s">
        <v>2593</v>
      </c>
      <c r="N15" s="8" t="s">
        <v>18935</v>
      </c>
      <c r="O15" s="8" t="s">
        <v>18930</v>
      </c>
      <c r="P15" s="8"/>
      <c r="Q15" s="8"/>
    </row>
    <row r="16" spans="1:17" ht="20.399999999999999" x14ac:dyDescent="0.2">
      <c r="A16" s="10" t="str">
        <f t="shared" si="0"/>
        <v>0013</v>
      </c>
      <c r="B16" s="25" t="s">
        <v>18985</v>
      </c>
      <c r="C16" s="8" t="s">
        <v>18894</v>
      </c>
      <c r="D16" s="8" t="s">
        <v>18937</v>
      </c>
      <c r="E16" s="8" t="s">
        <v>0</v>
      </c>
      <c r="F16" s="32">
        <v>45000000</v>
      </c>
      <c r="G16" s="9">
        <v>390400</v>
      </c>
      <c r="H16" s="8" t="s">
        <v>2</v>
      </c>
      <c r="I16" s="8" t="s">
        <v>98</v>
      </c>
      <c r="J16" s="8" t="s">
        <v>98</v>
      </c>
      <c r="K16" s="8"/>
      <c r="L16" s="8" t="s">
        <v>99</v>
      </c>
      <c r="M16" s="8" t="s">
        <v>2592</v>
      </c>
      <c r="N16" s="8" t="s">
        <v>18938</v>
      </c>
      <c r="O16" s="8" t="s">
        <v>18930</v>
      </c>
      <c r="P16" s="8" t="s">
        <v>98</v>
      </c>
      <c r="Q16" s="8" t="s">
        <v>98</v>
      </c>
    </row>
    <row r="17" spans="1:17" ht="40.799999999999997" x14ac:dyDescent="0.2">
      <c r="A17" s="10" t="str">
        <f t="shared" si="0"/>
        <v>0014</v>
      </c>
      <c r="B17" s="25" t="s">
        <v>18986</v>
      </c>
      <c r="C17" s="8" t="s">
        <v>12058</v>
      </c>
      <c r="D17" s="8" t="s">
        <v>18939</v>
      </c>
      <c r="E17" s="8" t="s">
        <v>1</v>
      </c>
      <c r="F17" s="19" t="s">
        <v>10687</v>
      </c>
      <c r="G17" s="9">
        <v>8000</v>
      </c>
      <c r="H17" s="8" t="s">
        <v>12058</v>
      </c>
      <c r="I17" s="8" t="s">
        <v>98</v>
      </c>
      <c r="J17" s="8" t="s">
        <v>98</v>
      </c>
      <c r="K17" s="8"/>
      <c r="L17" s="8" t="s">
        <v>99</v>
      </c>
      <c r="M17" s="8" t="s">
        <v>2592</v>
      </c>
      <c r="N17" s="8" t="s">
        <v>18938</v>
      </c>
      <c r="O17" s="8" t="s">
        <v>18923</v>
      </c>
      <c r="P17" s="8"/>
      <c r="Q17" s="8"/>
    </row>
    <row r="18" spans="1:17" ht="20.399999999999999" x14ac:dyDescent="0.2">
      <c r="A18" s="10" t="str">
        <f t="shared" si="0"/>
        <v>0015</v>
      </c>
      <c r="B18" s="25" t="s">
        <v>18987</v>
      </c>
      <c r="C18" s="8" t="s">
        <v>12058</v>
      </c>
      <c r="D18" s="8" t="s">
        <v>18940</v>
      </c>
      <c r="E18" s="8" t="s">
        <v>0</v>
      </c>
      <c r="F18" s="19" t="s">
        <v>9642</v>
      </c>
      <c r="G18" s="9">
        <v>9600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2592</v>
      </c>
      <c r="N18" s="8" t="s">
        <v>18941</v>
      </c>
      <c r="O18" s="8" t="s">
        <v>18923</v>
      </c>
      <c r="P18" s="8"/>
      <c r="Q18" s="8"/>
    </row>
    <row r="19" spans="1:17" ht="20.399999999999999" x14ac:dyDescent="0.2">
      <c r="A19" s="10" t="str">
        <f t="shared" si="0"/>
        <v>0016</v>
      </c>
      <c r="B19" s="25" t="s">
        <v>18988</v>
      </c>
      <c r="C19" s="8" t="s">
        <v>18894</v>
      </c>
      <c r="D19" s="8" t="s">
        <v>18942</v>
      </c>
      <c r="E19" s="8" t="s">
        <v>0</v>
      </c>
      <c r="F19" s="19" t="s">
        <v>9642</v>
      </c>
      <c r="G19" s="9">
        <v>84400</v>
      </c>
      <c r="H19" s="8" t="s">
        <v>2</v>
      </c>
      <c r="I19" s="8" t="s">
        <v>98</v>
      </c>
      <c r="J19" s="8" t="s">
        <v>98</v>
      </c>
      <c r="K19" s="8"/>
      <c r="L19" s="8" t="s">
        <v>99</v>
      </c>
      <c r="M19" s="8" t="s">
        <v>2593</v>
      </c>
      <c r="N19" s="8" t="s">
        <v>18935</v>
      </c>
      <c r="O19" s="8" t="s">
        <v>18930</v>
      </c>
      <c r="P19" s="8" t="s">
        <v>98</v>
      </c>
      <c r="Q19" s="8" t="s">
        <v>98</v>
      </c>
    </row>
    <row r="20" spans="1:17" ht="40.799999999999997" x14ac:dyDescent="0.2">
      <c r="A20" s="10" t="str">
        <f t="shared" si="0"/>
        <v>0017</v>
      </c>
      <c r="B20" s="25" t="s">
        <v>18989</v>
      </c>
      <c r="C20" s="8" t="s">
        <v>12058</v>
      </c>
      <c r="D20" s="8" t="s">
        <v>18943</v>
      </c>
      <c r="E20" s="8" t="s">
        <v>1</v>
      </c>
      <c r="F20" s="19" t="s">
        <v>10687</v>
      </c>
      <c r="G20" s="9">
        <v>3600</v>
      </c>
      <c r="H20" s="8" t="s">
        <v>12058</v>
      </c>
      <c r="I20" s="8" t="s">
        <v>98</v>
      </c>
      <c r="J20" s="8" t="s">
        <v>98</v>
      </c>
      <c r="K20" s="8"/>
      <c r="L20" s="8" t="s">
        <v>98</v>
      </c>
      <c r="M20" s="8" t="s">
        <v>2593</v>
      </c>
      <c r="N20" s="8" t="s">
        <v>18935</v>
      </c>
      <c r="O20" s="8" t="s">
        <v>18923</v>
      </c>
      <c r="P20" s="8"/>
      <c r="Q20" s="8"/>
    </row>
    <row r="21" spans="1:17" ht="40.799999999999997" x14ac:dyDescent="0.2">
      <c r="A21" s="10" t="str">
        <f t="shared" si="0"/>
        <v>0018</v>
      </c>
      <c r="B21" s="25" t="s">
        <v>18990</v>
      </c>
      <c r="C21" s="8" t="s">
        <v>12058</v>
      </c>
      <c r="D21" s="8" t="s">
        <v>18944</v>
      </c>
      <c r="E21" s="8" t="s">
        <v>1</v>
      </c>
      <c r="F21" s="19" t="s">
        <v>11083</v>
      </c>
      <c r="G21" s="9">
        <v>12000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2593</v>
      </c>
      <c r="N21" s="8" t="s">
        <v>18945</v>
      </c>
      <c r="O21" s="8" t="s">
        <v>18930</v>
      </c>
      <c r="P21" s="8"/>
      <c r="Q21" s="8"/>
    </row>
    <row r="22" spans="1:17" ht="20.399999999999999" x14ac:dyDescent="0.2">
      <c r="A22" s="10" t="str">
        <f t="shared" si="0"/>
        <v>0019</v>
      </c>
      <c r="B22" s="25" t="s">
        <v>18991</v>
      </c>
      <c r="C22" s="8" t="s">
        <v>12058</v>
      </c>
      <c r="D22" s="8" t="s">
        <v>18946</v>
      </c>
      <c r="E22" s="8" t="s">
        <v>18898</v>
      </c>
      <c r="F22" s="19" t="s">
        <v>6902</v>
      </c>
      <c r="G22" s="9">
        <v>14400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2592</v>
      </c>
      <c r="N22" s="8" t="s">
        <v>18945</v>
      </c>
      <c r="O22" s="8" t="s">
        <v>18930</v>
      </c>
      <c r="P22" s="8"/>
      <c r="Q22" s="8"/>
    </row>
    <row r="23" spans="1:17" ht="30.6" x14ac:dyDescent="0.2">
      <c r="A23" s="10" t="str">
        <f t="shared" si="0"/>
        <v>0020</v>
      </c>
      <c r="B23" s="25" t="s">
        <v>18992</v>
      </c>
      <c r="C23" s="8" t="s">
        <v>12058</v>
      </c>
      <c r="D23" s="8" t="s">
        <v>18947</v>
      </c>
      <c r="E23" s="8" t="s">
        <v>1</v>
      </c>
      <c r="F23" s="19" t="s">
        <v>10682</v>
      </c>
      <c r="G23" s="9">
        <v>20000</v>
      </c>
      <c r="H23" s="8" t="s">
        <v>12058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 t="s">
        <v>18945</v>
      </c>
      <c r="O23" s="8" t="s">
        <v>18930</v>
      </c>
      <c r="P23" s="8"/>
      <c r="Q23" s="8"/>
    </row>
    <row r="24" spans="1:17" ht="20.399999999999999" x14ac:dyDescent="0.2">
      <c r="A24" s="10" t="str">
        <f t="shared" si="0"/>
        <v>0021</v>
      </c>
      <c r="B24" s="25" t="s">
        <v>18993</v>
      </c>
      <c r="C24" s="8" t="s">
        <v>12058</v>
      </c>
      <c r="D24" s="8" t="s">
        <v>18966</v>
      </c>
      <c r="E24" s="8" t="s">
        <v>0</v>
      </c>
      <c r="F24" s="19" t="s">
        <v>9268</v>
      </c>
      <c r="G24" s="9">
        <v>32000</v>
      </c>
      <c r="H24" s="8" t="s">
        <v>12058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 t="s">
        <v>18948</v>
      </c>
      <c r="O24" s="8" t="s">
        <v>18930</v>
      </c>
      <c r="P24" s="8"/>
      <c r="Q24" s="8"/>
    </row>
    <row r="25" spans="1:17" ht="20.399999999999999" x14ac:dyDescent="0.2">
      <c r="A25" s="10" t="str">
        <f t="shared" si="0"/>
        <v>0022</v>
      </c>
      <c r="B25" s="25" t="s">
        <v>18994</v>
      </c>
      <c r="C25" s="8" t="s">
        <v>12058</v>
      </c>
      <c r="D25" s="8" t="s">
        <v>18949</v>
      </c>
      <c r="E25" s="8" t="s">
        <v>18898</v>
      </c>
      <c r="F25" s="19" t="s">
        <v>8007</v>
      </c>
      <c r="G25" s="9">
        <v>4560</v>
      </c>
      <c r="H25" s="8" t="s">
        <v>12058</v>
      </c>
      <c r="I25" s="8" t="s">
        <v>98</v>
      </c>
      <c r="J25" s="8" t="s">
        <v>98</v>
      </c>
      <c r="K25" s="8"/>
      <c r="L25" s="8" t="s">
        <v>98</v>
      </c>
      <c r="M25" s="8" t="s">
        <v>2593</v>
      </c>
      <c r="N25" s="8" t="s">
        <v>18941</v>
      </c>
      <c r="O25" s="8" t="s">
        <v>18923</v>
      </c>
      <c r="P25" s="8"/>
      <c r="Q25" s="8"/>
    </row>
    <row r="26" spans="1:17" ht="20.399999999999999" x14ac:dyDescent="0.2">
      <c r="A26" s="10" t="str">
        <f t="shared" si="0"/>
        <v>0023</v>
      </c>
      <c r="B26" s="25" t="s">
        <v>18995</v>
      </c>
      <c r="C26" s="8" t="s">
        <v>12058</v>
      </c>
      <c r="D26" s="8" t="s">
        <v>18950</v>
      </c>
      <c r="E26" s="8" t="s">
        <v>1</v>
      </c>
      <c r="F26" s="19" t="s">
        <v>10680</v>
      </c>
      <c r="G26" s="9">
        <v>8000</v>
      </c>
      <c r="H26" s="8" t="s">
        <v>12058</v>
      </c>
      <c r="I26" s="8" t="s">
        <v>98</v>
      </c>
      <c r="J26" s="8" t="s">
        <v>98</v>
      </c>
      <c r="K26" s="8"/>
      <c r="L26" s="8" t="s">
        <v>99</v>
      </c>
      <c r="M26" s="8" t="s">
        <v>2592</v>
      </c>
      <c r="N26" s="8" t="s">
        <v>18952</v>
      </c>
      <c r="O26" s="8" t="s">
        <v>18923</v>
      </c>
      <c r="P26" s="8"/>
      <c r="Q26" s="8"/>
    </row>
    <row r="27" spans="1:17" ht="20.399999999999999" x14ac:dyDescent="0.2">
      <c r="A27" s="10" t="str">
        <f t="shared" si="0"/>
        <v>0024</v>
      </c>
      <c r="B27" s="25" t="s">
        <v>18996</v>
      </c>
      <c r="C27" s="8" t="s">
        <v>12058</v>
      </c>
      <c r="D27" s="8" t="s">
        <v>18951</v>
      </c>
      <c r="E27" s="8" t="s">
        <v>1</v>
      </c>
      <c r="F27" s="19" t="s">
        <v>11857</v>
      </c>
      <c r="G27" s="9">
        <v>4160</v>
      </c>
      <c r="H27" s="8" t="s">
        <v>12058</v>
      </c>
      <c r="I27" s="8" t="s">
        <v>98</v>
      </c>
      <c r="J27" s="8" t="s">
        <v>98</v>
      </c>
      <c r="K27" s="8"/>
      <c r="L27" s="8" t="s">
        <v>98</v>
      </c>
      <c r="M27" s="8" t="s">
        <v>2592</v>
      </c>
      <c r="N27" s="8" t="s">
        <v>18952</v>
      </c>
      <c r="O27" s="8" t="s">
        <v>18923</v>
      </c>
      <c r="P27" s="8"/>
      <c r="Q27" s="8"/>
    </row>
    <row r="28" spans="1:17" ht="20.399999999999999" x14ac:dyDescent="0.2">
      <c r="A28" s="10" t="str">
        <f t="shared" si="0"/>
        <v>0025</v>
      </c>
      <c r="B28" s="25" t="s">
        <v>18997</v>
      </c>
      <c r="C28" s="8" t="s">
        <v>12058</v>
      </c>
      <c r="D28" s="8" t="s">
        <v>18953</v>
      </c>
      <c r="E28" s="8" t="s">
        <v>1</v>
      </c>
      <c r="F28" s="19" t="s">
        <v>11638</v>
      </c>
      <c r="G28" s="9">
        <v>4400</v>
      </c>
      <c r="H28" s="8" t="s">
        <v>12058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 t="s">
        <v>18954</v>
      </c>
      <c r="O28" s="8" t="s">
        <v>18923</v>
      </c>
      <c r="P28" s="8"/>
      <c r="Q28" s="8"/>
    </row>
    <row r="29" spans="1:17" ht="20.399999999999999" x14ac:dyDescent="0.2">
      <c r="A29" s="10" t="str">
        <f t="shared" si="0"/>
        <v>0026</v>
      </c>
      <c r="B29" s="25" t="s">
        <v>18998</v>
      </c>
      <c r="C29" s="8" t="s">
        <v>18894</v>
      </c>
      <c r="D29" s="8" t="s">
        <v>18955</v>
      </c>
      <c r="E29" s="8" t="s">
        <v>18898</v>
      </c>
      <c r="F29" s="19" t="s">
        <v>6265</v>
      </c>
      <c r="G29" s="9">
        <v>36000</v>
      </c>
      <c r="H29" s="8" t="s">
        <v>2</v>
      </c>
      <c r="I29" s="8" t="s">
        <v>98</v>
      </c>
      <c r="J29" s="8" t="s">
        <v>98</v>
      </c>
      <c r="K29" s="8"/>
      <c r="L29" s="8" t="s">
        <v>98</v>
      </c>
      <c r="M29" s="8" t="s">
        <v>2592</v>
      </c>
      <c r="N29" s="8" t="s">
        <v>18945</v>
      </c>
      <c r="O29" s="8" t="s">
        <v>18930</v>
      </c>
      <c r="P29" s="8" t="s">
        <v>98</v>
      </c>
      <c r="Q29" s="8" t="s">
        <v>98</v>
      </c>
    </row>
    <row r="30" spans="1:17" ht="20.399999999999999" x14ac:dyDescent="0.2">
      <c r="A30" s="10" t="str">
        <f t="shared" si="0"/>
        <v>0027</v>
      </c>
      <c r="B30" s="25" t="s">
        <v>18999</v>
      </c>
      <c r="C30" s="8" t="s">
        <v>12058</v>
      </c>
      <c r="D30" s="8" t="s">
        <v>18956</v>
      </c>
      <c r="E30" s="8" t="s">
        <v>18898</v>
      </c>
      <c r="F30" s="19" t="s">
        <v>2910</v>
      </c>
      <c r="G30" s="9">
        <v>12000</v>
      </c>
      <c r="H30" s="8" t="s">
        <v>12058</v>
      </c>
      <c r="I30" s="8" t="s">
        <v>98</v>
      </c>
      <c r="J30" s="8" t="s">
        <v>98</v>
      </c>
      <c r="K30" s="8"/>
      <c r="L30" s="8" t="s">
        <v>98</v>
      </c>
      <c r="M30" s="8" t="s">
        <v>2592</v>
      </c>
      <c r="N30" s="8" t="s">
        <v>18935</v>
      </c>
      <c r="O30" s="8" t="s">
        <v>18930</v>
      </c>
      <c r="P30" s="8"/>
      <c r="Q30" s="8"/>
    </row>
    <row r="31" spans="1:17" ht="20.399999999999999" x14ac:dyDescent="0.2">
      <c r="A31" s="10" t="str">
        <f t="shared" si="0"/>
        <v>0028</v>
      </c>
      <c r="B31" s="25" t="s">
        <v>19000</v>
      </c>
      <c r="C31" s="8" t="s">
        <v>18894</v>
      </c>
      <c r="D31" s="8" t="s">
        <v>18957</v>
      </c>
      <c r="E31" s="8" t="s">
        <v>18898</v>
      </c>
      <c r="F31" s="19" t="s">
        <v>6902</v>
      </c>
      <c r="G31" s="9">
        <v>42400</v>
      </c>
      <c r="H31" s="8" t="s">
        <v>2</v>
      </c>
      <c r="I31" s="8" t="s">
        <v>98</v>
      </c>
      <c r="J31" s="8" t="s">
        <v>98</v>
      </c>
      <c r="K31" s="8"/>
      <c r="L31" s="8" t="s">
        <v>98</v>
      </c>
      <c r="M31" s="8" t="s">
        <v>2593</v>
      </c>
      <c r="N31" s="8" t="s">
        <v>18935</v>
      </c>
      <c r="O31" s="8" t="s">
        <v>18930</v>
      </c>
      <c r="P31" s="8" t="s">
        <v>98</v>
      </c>
      <c r="Q31" s="8" t="s">
        <v>98</v>
      </c>
    </row>
    <row r="32" spans="1:17" ht="30.6" x14ac:dyDescent="0.2">
      <c r="A32" s="10" t="str">
        <f>IF(LEN(B32)&gt;0,TEXT(ROW(B32)-3,"0000"),(IF(LEN(B33)&gt;0,"unesite ev. broj nabave i ostale podatke","")))</f>
        <v>0029</v>
      </c>
      <c r="B32" s="25" t="s">
        <v>19001</v>
      </c>
      <c r="C32" s="8" t="s">
        <v>12058</v>
      </c>
      <c r="D32" s="8" t="s">
        <v>18958</v>
      </c>
      <c r="E32" s="8" t="s">
        <v>1</v>
      </c>
      <c r="F32" s="19" t="s">
        <v>10682</v>
      </c>
      <c r="G32" s="9">
        <v>12000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2592</v>
      </c>
      <c r="N32" s="8" t="s">
        <v>18935</v>
      </c>
      <c r="O32" s="8" t="s">
        <v>18930</v>
      </c>
      <c r="P32" s="8"/>
      <c r="Q32" s="8"/>
    </row>
    <row r="33" spans="1:17" ht="40.799999999999997" x14ac:dyDescent="0.2">
      <c r="A33" s="10" t="str">
        <f>IF(LEN(B33)&gt;0,TEXT(ROW(B33)-3,"0000"),(IF(LEN(B34)&gt;0,"unesite ev. broj nabave i ostale podatke","")))</f>
        <v>0030</v>
      </c>
      <c r="B33" s="25" t="s">
        <v>19002</v>
      </c>
      <c r="C33" s="8" t="s">
        <v>18894</v>
      </c>
      <c r="D33" s="8" t="s">
        <v>18964</v>
      </c>
      <c r="E33" s="8" t="s">
        <v>1</v>
      </c>
      <c r="F33" s="19" t="s">
        <v>10335</v>
      </c>
      <c r="G33" s="9">
        <v>36640</v>
      </c>
      <c r="H33" s="8" t="s">
        <v>2</v>
      </c>
      <c r="I33" s="8" t="s">
        <v>98</v>
      </c>
      <c r="J33" s="8" t="s">
        <v>98</v>
      </c>
      <c r="K33" s="8"/>
      <c r="L33" s="8" t="s">
        <v>98</v>
      </c>
      <c r="M33" s="8" t="s">
        <v>2593</v>
      </c>
      <c r="N33" s="8" t="s">
        <v>18959</v>
      </c>
      <c r="O33" s="8" t="s">
        <v>18930</v>
      </c>
      <c r="P33" s="8" t="s">
        <v>98</v>
      </c>
      <c r="Q33" s="8" t="s">
        <v>98</v>
      </c>
    </row>
    <row r="34" spans="1:17" ht="40.799999999999997" x14ac:dyDescent="0.2">
      <c r="A34" s="10" t="str">
        <f t="shared" si="0"/>
        <v>0031</v>
      </c>
      <c r="B34" s="25" t="s">
        <v>19003</v>
      </c>
      <c r="C34" s="19" t="s">
        <v>12058</v>
      </c>
      <c r="D34" s="19" t="s">
        <v>18971</v>
      </c>
      <c r="E34" s="19" t="s">
        <v>1</v>
      </c>
      <c r="F34" s="19" t="s">
        <v>10683</v>
      </c>
      <c r="G34" s="9">
        <v>20000</v>
      </c>
      <c r="H34" s="19" t="s">
        <v>12058</v>
      </c>
      <c r="I34" s="1" t="s">
        <v>98</v>
      </c>
      <c r="J34" s="19" t="s">
        <v>98</v>
      </c>
      <c r="K34" s="19"/>
      <c r="L34" s="19" t="s">
        <v>98</v>
      </c>
      <c r="M34" s="19" t="s">
        <v>2591</v>
      </c>
      <c r="N34" s="19" t="s">
        <v>18948</v>
      </c>
      <c r="O34" s="19" t="s">
        <v>18930</v>
      </c>
      <c r="P34" s="8"/>
      <c r="Q34" s="8"/>
    </row>
    <row r="35" spans="1:17" ht="20.399999999999999" x14ac:dyDescent="0.2">
      <c r="A35" s="10" t="str">
        <f t="shared" si="0"/>
        <v>0032</v>
      </c>
      <c r="B35" s="25" t="s">
        <v>19004</v>
      </c>
      <c r="C35" s="8" t="s">
        <v>12058</v>
      </c>
      <c r="D35" s="8" t="s">
        <v>18960</v>
      </c>
      <c r="E35" s="8" t="s">
        <v>18898</v>
      </c>
      <c r="F35" s="19" t="s">
        <v>2848</v>
      </c>
      <c r="G35" s="9">
        <v>4342.8599999999997</v>
      </c>
      <c r="H35" s="8" t="s">
        <v>12058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 t="s">
        <v>18948</v>
      </c>
      <c r="O35" s="8" t="s">
        <v>18923</v>
      </c>
      <c r="P35" s="8"/>
      <c r="Q35" s="8"/>
    </row>
    <row r="36" spans="1:17" ht="20.399999999999999" x14ac:dyDescent="0.2">
      <c r="A36" s="10" t="str">
        <f t="shared" si="0"/>
        <v>0033</v>
      </c>
      <c r="B36" s="25" t="s">
        <v>19005</v>
      </c>
      <c r="C36" s="8" t="s">
        <v>18894</v>
      </c>
      <c r="D36" s="8" t="s">
        <v>18961</v>
      </c>
      <c r="E36" s="8" t="s">
        <v>18898</v>
      </c>
      <c r="F36" s="19" t="s">
        <v>2903</v>
      </c>
      <c r="G36" s="9">
        <v>44247.79</v>
      </c>
      <c r="H36" s="8" t="s">
        <v>2</v>
      </c>
      <c r="I36" s="8" t="s">
        <v>98</v>
      </c>
      <c r="J36" s="8" t="s">
        <v>98</v>
      </c>
      <c r="K36" s="8" t="s">
        <v>18914</v>
      </c>
      <c r="L36" s="8" t="s">
        <v>98</v>
      </c>
      <c r="M36" s="8" t="s">
        <v>2591</v>
      </c>
      <c r="N36" s="8" t="s">
        <v>18962</v>
      </c>
      <c r="O36" s="8" t="s">
        <v>18930</v>
      </c>
      <c r="P36" s="8" t="s">
        <v>98</v>
      </c>
      <c r="Q36" s="8" t="s">
        <v>98</v>
      </c>
    </row>
    <row r="37" spans="1:17" ht="20.399999999999999" x14ac:dyDescent="0.2">
      <c r="A37" s="10" t="str">
        <f t="shared" si="0"/>
        <v>0034</v>
      </c>
      <c r="B37" s="25" t="s">
        <v>19006</v>
      </c>
      <c r="C37" s="8" t="s">
        <v>12058</v>
      </c>
      <c r="D37" s="8" t="s">
        <v>18963</v>
      </c>
      <c r="E37" s="8" t="s">
        <v>1</v>
      </c>
      <c r="F37" s="19" t="s">
        <v>11284</v>
      </c>
      <c r="G37" s="9">
        <v>5600</v>
      </c>
      <c r="H37" s="8" t="s">
        <v>12058</v>
      </c>
      <c r="I37" s="8" t="s">
        <v>98</v>
      </c>
      <c r="J37" s="8" t="s">
        <v>98</v>
      </c>
      <c r="K37" s="8"/>
      <c r="L37" s="8" t="s">
        <v>98</v>
      </c>
      <c r="M37" s="8" t="s">
        <v>2592</v>
      </c>
      <c r="N37" s="8" t="s">
        <v>18948</v>
      </c>
      <c r="O37" s="8" t="s">
        <v>18923</v>
      </c>
      <c r="P37" s="8"/>
      <c r="Q37" s="8"/>
    </row>
    <row r="38" spans="1:17" ht="20.399999999999999" x14ac:dyDescent="0.2">
      <c r="A38" s="10" t="str">
        <f t="shared" si="0"/>
        <v>0035</v>
      </c>
      <c r="B38" s="25" t="s">
        <v>19007</v>
      </c>
      <c r="C38" s="8" t="s">
        <v>12058</v>
      </c>
      <c r="D38" s="8" t="s">
        <v>18965</v>
      </c>
      <c r="E38" s="8" t="s">
        <v>18898</v>
      </c>
      <c r="F38" s="19" t="s">
        <v>4545</v>
      </c>
      <c r="G38" s="9">
        <v>2960</v>
      </c>
      <c r="H38" s="8" t="s">
        <v>12058</v>
      </c>
      <c r="I38" s="8" t="s">
        <v>98</v>
      </c>
      <c r="J38" s="8" t="s">
        <v>98</v>
      </c>
      <c r="K38" s="8"/>
      <c r="L38" s="8" t="s">
        <v>98</v>
      </c>
      <c r="M38" s="8" t="s">
        <v>2594</v>
      </c>
      <c r="N38" s="8" t="s">
        <v>18945</v>
      </c>
      <c r="O38" s="8" t="s">
        <v>18923</v>
      </c>
      <c r="P38" s="8"/>
      <c r="Q38" s="8"/>
    </row>
    <row r="39" spans="1:17" ht="41.4" x14ac:dyDescent="0.25">
      <c r="A39" s="10" t="str">
        <f t="shared" si="0"/>
        <v>0036</v>
      </c>
      <c r="B39" s="25" t="s">
        <v>19008</v>
      </c>
      <c r="C39" s="8" t="s">
        <v>18894</v>
      </c>
      <c r="D39" s="8" t="s">
        <v>18967</v>
      </c>
      <c r="E39" s="8" t="s">
        <v>0</v>
      </c>
      <c r="F39" s="34">
        <v>45214210</v>
      </c>
      <c r="G39" s="33">
        <v>3971000</v>
      </c>
      <c r="H39" s="8" t="s">
        <v>2</v>
      </c>
      <c r="I39" s="8" t="s">
        <v>98</v>
      </c>
      <c r="J39" s="8" t="s">
        <v>99</v>
      </c>
      <c r="K39" s="8"/>
      <c r="L39" s="8" t="s">
        <v>99</v>
      </c>
      <c r="M39" s="8" t="s">
        <v>2592</v>
      </c>
      <c r="N39" s="8" t="s">
        <v>18948</v>
      </c>
      <c r="O39" s="8" t="s">
        <v>18930</v>
      </c>
      <c r="P39" s="8" t="s">
        <v>98</v>
      </c>
      <c r="Q39" s="8" t="s">
        <v>98</v>
      </c>
    </row>
    <row r="40" spans="1:17" ht="71.400000000000006" x14ac:dyDescent="0.2">
      <c r="A40" s="10" t="str">
        <f t="shared" si="0"/>
        <v>0037</v>
      </c>
      <c r="B40" s="25" t="s">
        <v>19009</v>
      </c>
      <c r="C40" s="8" t="s">
        <v>18894</v>
      </c>
      <c r="D40" s="8" t="s">
        <v>18968</v>
      </c>
      <c r="E40" s="8" t="s">
        <v>1</v>
      </c>
      <c r="F40" s="19" t="s">
        <v>10687</v>
      </c>
      <c r="G40" s="9">
        <v>110000</v>
      </c>
      <c r="H40" s="8" t="s">
        <v>2</v>
      </c>
      <c r="I40" s="8" t="s">
        <v>98</v>
      </c>
      <c r="J40" s="8" t="s">
        <v>99</v>
      </c>
      <c r="K40" s="8"/>
      <c r="L40" s="8" t="s">
        <v>99</v>
      </c>
      <c r="M40" s="8" t="s">
        <v>2592</v>
      </c>
      <c r="N40" s="8" t="s">
        <v>18954</v>
      </c>
      <c r="O40" s="8" t="s">
        <v>18930</v>
      </c>
      <c r="P40" s="8" t="s">
        <v>98</v>
      </c>
      <c r="Q40" s="8" t="s">
        <v>98</v>
      </c>
    </row>
    <row r="41" spans="1:17" ht="61.2" x14ac:dyDescent="0.2">
      <c r="A41" s="10" t="str">
        <f>IF(LEN(B41)&gt;0,TEXT(ROW(B41)-3,"0000"),(IF(LEN(#REF!)&gt;0,"unesite ev. broj nabave i ostale podatke","")))</f>
        <v>0038</v>
      </c>
      <c r="B41" s="25" t="s">
        <v>19010</v>
      </c>
      <c r="C41" s="8" t="s">
        <v>18894</v>
      </c>
      <c r="D41" s="8" t="s">
        <v>18969</v>
      </c>
      <c r="E41" s="8" t="s">
        <v>1</v>
      </c>
      <c r="F41" s="19" t="s">
        <v>10812</v>
      </c>
      <c r="G41" s="9">
        <v>75000</v>
      </c>
      <c r="H41" s="8" t="s">
        <v>2</v>
      </c>
      <c r="I41" s="8" t="s">
        <v>98</v>
      </c>
      <c r="J41" s="8" t="s">
        <v>99</v>
      </c>
      <c r="K41" s="8"/>
      <c r="L41" s="8" t="s">
        <v>99</v>
      </c>
      <c r="M41" s="8" t="s">
        <v>2592</v>
      </c>
      <c r="N41" s="8" t="s">
        <v>18948</v>
      </c>
      <c r="O41" s="8" t="s">
        <v>18930</v>
      </c>
      <c r="P41" s="8" t="s">
        <v>98</v>
      </c>
      <c r="Q41" s="8" t="s">
        <v>98</v>
      </c>
    </row>
    <row r="42" spans="1:17" ht="40.799999999999997" x14ac:dyDescent="0.2">
      <c r="A42" s="10" t="str">
        <f>IF(LEN(B42)&gt;0,TEXT(ROW(B42)-3,"0000"),(IF(LEN(#REF!)&gt;0,"unesite ev. broj nabave i ostale podatke","")))</f>
        <v>0039</v>
      </c>
      <c r="B42" s="25" t="s">
        <v>19011</v>
      </c>
      <c r="C42" s="8" t="s">
        <v>12058</v>
      </c>
      <c r="D42" s="8" t="s">
        <v>18970</v>
      </c>
      <c r="E42" s="8" t="s">
        <v>1</v>
      </c>
      <c r="F42" s="19" t="s">
        <v>10731</v>
      </c>
      <c r="G42" s="9">
        <v>20000</v>
      </c>
      <c r="H42" s="8" t="s">
        <v>12058</v>
      </c>
      <c r="I42" s="8" t="s">
        <v>98</v>
      </c>
      <c r="J42" s="8" t="s">
        <v>98</v>
      </c>
      <c r="K42" s="8"/>
      <c r="L42" s="8" t="s">
        <v>99</v>
      </c>
      <c r="M42" s="8" t="s">
        <v>2592</v>
      </c>
      <c r="N42" s="8" t="s">
        <v>18948</v>
      </c>
      <c r="O42" s="8" t="s">
        <v>18930</v>
      </c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ref="A61:A124" si="1">IF(LEN(B61)&gt;0,TEXT(ROW(B61)-3,"0000"),(IF(LEN(B62)&gt;0,"unesite ev. broj nabave i ostale podatke","")))</f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1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1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1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1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1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1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1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1"/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ref="A125:A188" si="2">IF(LEN(B125)&gt;0,TEXT(ROW(B125)-3,"0000"),(IF(LEN(B126)&gt;0,"unesite ev. broj nabave i ostale podatke","")))</f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2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2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2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2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2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2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2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2"/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ref="A189:A252" si="3">IF(LEN(B189)&gt;0,TEXT(ROW(B189)-3,"0000"),(IF(LEN(B190)&gt;0,"unesite ev. broj nabave i ostale podatke","")))</f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3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3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3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3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3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3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3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3"/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ref="A253:A316" si="4">IF(LEN(B253)&gt;0,TEXT(ROW(B253)-3,"0000"),(IF(LEN(B254)&gt;0,"unesite ev. broj nabave i ostale podatke","")))</f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4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4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4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4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4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4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4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4"/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ref="A317:A380" si="5">IF(LEN(B317)&gt;0,TEXT(ROW(B317)-3,"0000"),(IF(LEN(B318)&gt;0,"unesite ev. broj nabave i ostale podatke","")))</f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5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5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5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5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5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5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5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5"/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ref="A381:A444" si="6">IF(LEN(B381)&gt;0,TEXT(ROW(B381)-3,"0000"),(IF(LEN(B382)&gt;0,"unesite ev. broj nabave i ostale podatke","")))</f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6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6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6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6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6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6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6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6"/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ref="A445:A508" si="7">IF(LEN(B445)&gt;0,TEXT(ROW(B445)-3,"0000"),(IF(LEN(B446)&gt;0,"unesite ev. broj nabave i ostale podatke","")))</f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7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7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7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7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7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7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7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7"/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ref="A509:A572" si="8">IF(LEN(B509)&gt;0,TEXT(ROW(B509)-3,"0000"),(IF(LEN(B510)&gt;0,"unesite ev. broj nabave i ostale podatke","")))</f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8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8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8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8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8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8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8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8"/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ref="A573:A636" si="9">IF(LEN(B573)&gt;0,TEXT(ROW(B573)-3,"0000"),(IF(LEN(B574)&gt;0,"unesite ev. broj nabave i ostale podatke","")))</f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9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9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9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9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9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9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9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9"/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ref="A637:A700" si="10">IF(LEN(B637)&gt;0,TEXT(ROW(B637)-3,"0000"),(IF(LEN(B638)&gt;0,"unesite ev. broj nabave i ostale podatke","")))</f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10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10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10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10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10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10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0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0"/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ref="A701:A764" si="11">IF(LEN(B701)&gt;0,TEXT(ROW(B701)-3,"0000"),(IF(LEN(B702)&gt;0,"unesite ev. broj nabave i ostale podatke","")))</f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1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1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1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1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1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1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1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1"/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ref="A765:A828" si="12">IF(LEN(B765)&gt;0,TEXT(ROW(B765)-3,"0000"),(IF(LEN(B766)&gt;0,"unesite ev. broj nabave i ostale podatke","")))</f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2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2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2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2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2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2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2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2"/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ref="A829:A892" si="13">IF(LEN(B829)&gt;0,TEXT(ROW(B829)-3,"0000"),(IF(LEN(B830)&gt;0,"unesite ev. broj nabave i ostale podatke","")))</f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3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3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3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3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3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3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3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3"/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ref="A893:A956" si="14">IF(LEN(B893)&gt;0,TEXT(ROW(B893)-3,"0000"),(IF(LEN(B894)&gt;0,"unesite ev. broj nabave i ostale podatke","")))</f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4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4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4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4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4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4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4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4"/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ref="A957:A1020" si="15">IF(LEN(B957)&gt;0,TEXT(ROW(B957)-3,"0000"),(IF(LEN(B958)&gt;0,"unesite ev. broj nabave i ostale podatke","")))</f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5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5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5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5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5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5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5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5"/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10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10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10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10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10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10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10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10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ref="A1021:A1084" si="16">IF(LEN(B1021)&gt;0,TEXT(ROW(B1021)-3,"0000"),(IF(LEN(B1022)&gt;0,"unesite ev. broj nabave i ostale podatke","")))</f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6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6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6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6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6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6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6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6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ref="A1085:A1148" si="17">IF(LEN(B1085)&gt;0,TEXT(ROW(B1085)-3,"0000"),(IF(LEN(B1086)&gt;0,"unesite ev. broj nabave i ostale podatke","")))</f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7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7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7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7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7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7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7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7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ref="A1149:A1212" si="18">IF(LEN(B1149)&gt;0,TEXT(ROW(B1149)-3,"0000"),(IF(LEN(B1150)&gt;0,"unesite ev. broj nabave i ostale podatke","")))</f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8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8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8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8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8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8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8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8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F1188" s="19"/>
      <c r="H1188" s="8"/>
      <c r="I1188" s="8"/>
    </row>
    <row r="1189" spans="1:17" x14ac:dyDescent="0.2">
      <c r="A1189" s="10" t="str">
        <f t="shared" si="18"/>
        <v/>
      </c>
      <c r="B1189" s="25"/>
      <c r="C1189" s="10"/>
      <c r="F1189" s="19"/>
      <c r="H1189" s="8"/>
      <c r="I1189" s="8"/>
    </row>
    <row r="1190" spans="1:17" x14ac:dyDescent="0.2">
      <c r="A1190" s="10" t="str">
        <f t="shared" si="18"/>
        <v/>
      </c>
      <c r="B1190" s="25"/>
      <c r="C1190" s="10"/>
      <c r="F1190" s="19"/>
      <c r="H1190" s="8"/>
      <c r="I1190" s="8"/>
    </row>
    <row r="1191" spans="1:17" x14ac:dyDescent="0.2">
      <c r="A1191" s="10" t="str">
        <f t="shared" si="18"/>
        <v/>
      </c>
      <c r="B1191" s="25"/>
      <c r="C1191" s="10"/>
      <c r="F1191" s="19"/>
      <c r="H1191" s="8"/>
      <c r="I1191" s="8"/>
    </row>
    <row r="1192" spans="1:17" x14ac:dyDescent="0.2">
      <c r="A1192" s="10" t="str">
        <f t="shared" si="18"/>
        <v/>
      </c>
      <c r="B1192" s="25"/>
      <c r="C1192" s="10"/>
      <c r="F1192" s="19"/>
      <c r="H1192" s="8"/>
      <c r="I1192" s="8"/>
    </row>
    <row r="1193" spans="1:17" x14ac:dyDescent="0.2">
      <c r="A1193" s="10" t="str">
        <f t="shared" si="18"/>
        <v/>
      </c>
      <c r="B1193" s="25"/>
      <c r="C1193" s="10"/>
      <c r="F1193" s="19"/>
      <c r="H1193" s="8"/>
      <c r="I1193" s="8"/>
    </row>
    <row r="1194" spans="1:17" x14ac:dyDescent="0.2">
      <c r="A1194" s="10" t="str">
        <f t="shared" si="18"/>
        <v/>
      </c>
      <c r="B1194" s="25"/>
      <c r="C1194" s="10"/>
      <c r="F1194" s="19"/>
      <c r="H1194" s="8"/>
      <c r="I1194" s="8"/>
    </row>
    <row r="1195" spans="1:17" x14ac:dyDescent="0.2">
      <c r="A1195" s="10" t="str">
        <f t="shared" si="18"/>
        <v/>
      </c>
      <c r="B1195" s="25"/>
      <c r="C1195" s="10"/>
      <c r="F1195" s="19"/>
      <c r="H1195" s="8"/>
      <c r="I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ref="A1213:A1276" si="19">IF(LEN(B1213)&gt;0,TEXT(ROW(B1213)-3,"0000"),(IF(LEN(B1214)&gt;0,"unesite ev. broj nabave i ostale podatke","")))</f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9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9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9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9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9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9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9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si="19"/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ref="A1277:A1340" si="20">IF(LEN(B1277)&gt;0,TEXT(ROW(B1277)-3,"0000"),(IF(LEN(B1278)&gt;0,"unesite ev. broj nabave i ostale podatke","")))</f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20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20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20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20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20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20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20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si="20"/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ref="A1341:A1404" si="21">IF(LEN(B1341)&gt;0,TEXT(ROW(B1341)-3,"0000"),(IF(LEN(B1342)&gt;0,"unesite ev. broj nabave i ostale podatke","")))</f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1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1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1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1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1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1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1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si="21"/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ref="A1405:A1468" si="22">IF(LEN(B1405)&gt;0,TEXT(ROW(B1405)-3,"0000"),(IF(LEN(B1406)&gt;0,"unesite ev. broj nabave i ostale podatke","")))</f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2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2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2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2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2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2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2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si="22"/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ref="A1469:A1532" si="23">IF(LEN(B1469)&gt;0,TEXT(ROW(B1469)-3,"0000"),(IF(LEN(B1470)&gt;0,"unesite ev. broj nabave i ostale podatke","")))</f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3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3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3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3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3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3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3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si="23"/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ref="A1533:A1596" si="24">IF(LEN(B1533)&gt;0,TEXT(ROW(B1533)-3,"0000"),(IF(LEN(B1534)&gt;0,"unesite ev. broj nabave i ostale podatke","")))</f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4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4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4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4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4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4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4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si="24"/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ref="A1597:A1660" si="25">IF(LEN(B1597)&gt;0,TEXT(ROW(B1597)-3,"0000"),(IF(LEN(B1598)&gt;0,"unesite ev. broj nabave i ostale podatke","")))</f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5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5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5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5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5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5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5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si="25"/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ref="A1661:A1724" si="26">IF(LEN(B1661)&gt;0,TEXT(ROW(B1661)-3,"0000"),(IF(LEN(B1662)&gt;0,"unesite ev. broj nabave i ostale podatke","")))</f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6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6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6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6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6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6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6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si="26"/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ref="A1725:A1788" si="27">IF(LEN(B1725)&gt;0,TEXT(ROW(B1725)-3,"0000"),(IF(LEN(B1726)&gt;0,"unesite ev. broj nabave i ostale podatke","")))</f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7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7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7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7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7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7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7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si="27"/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ref="A1789:A1852" si="28">IF(LEN(B1789)&gt;0,TEXT(ROW(B1789)-3,"0000"),(IF(LEN(B1790)&gt;0,"unesite ev. broj nabave i ostale podatke","")))</f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8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8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8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8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8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8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8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si="28"/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ref="A1853:A1916" si="29">IF(LEN(B1853)&gt;0,TEXT(ROW(B1853)-3,"0000"),(IF(LEN(B1854)&gt;0,"unesite ev. broj nabave i ostale podatke","")))</f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9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9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9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9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9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9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9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si="29"/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ref="A1917:A1980" si="30">IF(LEN(B1917)&gt;0,TEXT(ROW(B1917)-3,"0000"),(IF(LEN(B1918)&gt;0,"unesite ev. broj nabave i ostale podatke","")))</f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30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30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30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30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30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30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30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si="30"/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ref="A1981:A2044" si="31">IF(LEN(B1981)&gt;0,TEXT(ROW(B1981)-3,"0000"),(IF(LEN(B1982)&gt;0,"unesite ev. broj nabave i ostale podatke","")))</f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1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1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1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1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1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1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1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si="31"/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ref="A2045:A2108" si="32">IF(LEN(B2045)&gt;0,TEXT(ROW(B2045)-3,"0000"),(IF(LEN(B2046)&gt;0,"unesite ev. broj nabave i ostale podatke","")))</f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2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2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2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2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2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2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2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si="32"/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ref="A2109:A2172" si="33">IF(LEN(B2109)&gt;0,TEXT(ROW(B2109)-3,"0000"),(IF(LEN(B2110)&gt;0,"unesite ev. broj nabave i ostale podatke","")))</f>
        <v/>
      </c>
      <c r="B2109" s="25"/>
      <c r="C2109" s="10"/>
      <c r="H2109" s="8"/>
      <c r="I2109" s="8"/>
    </row>
    <row r="2110" spans="1:9" x14ac:dyDescent="0.2">
      <c r="A2110" s="10" t="str">
        <f t="shared" si="33"/>
        <v/>
      </c>
      <c r="B2110" s="25"/>
      <c r="C2110" s="10"/>
      <c r="H2110" s="8"/>
      <c r="I2110" s="8"/>
    </row>
    <row r="2111" spans="1:9" x14ac:dyDescent="0.2">
      <c r="A2111" s="10" t="str">
        <f t="shared" si="33"/>
        <v/>
      </c>
      <c r="B2111" s="25"/>
      <c r="C2111" s="10"/>
      <c r="H2111" s="8"/>
      <c r="I2111" s="8"/>
    </row>
    <row r="2112" spans="1:9" x14ac:dyDescent="0.2">
      <c r="A2112" s="10" t="str">
        <f t="shared" si="33"/>
        <v/>
      </c>
      <c r="B2112" s="25"/>
      <c r="C2112" s="10"/>
      <c r="H2112" s="8"/>
      <c r="I2112" s="8"/>
    </row>
    <row r="2113" spans="1:9" x14ac:dyDescent="0.2">
      <c r="A2113" s="10" t="str">
        <f t="shared" si="33"/>
        <v/>
      </c>
      <c r="B2113" s="25"/>
      <c r="C2113" s="10"/>
      <c r="H2113" s="8"/>
      <c r="I2113" s="8"/>
    </row>
    <row r="2114" spans="1:9" x14ac:dyDescent="0.2">
      <c r="A2114" s="10" t="str">
        <f t="shared" si="33"/>
        <v/>
      </c>
      <c r="B2114" s="25"/>
      <c r="C2114" s="10"/>
      <c r="H2114" s="8"/>
      <c r="I2114" s="8"/>
    </row>
    <row r="2115" spans="1:9" x14ac:dyDescent="0.2">
      <c r="A2115" s="10" t="str">
        <f t="shared" si="33"/>
        <v/>
      </c>
      <c r="B2115" s="25"/>
      <c r="C2115" s="10"/>
      <c r="H2115" s="8"/>
      <c r="I2115" s="8"/>
    </row>
    <row r="2116" spans="1:9" x14ac:dyDescent="0.2">
      <c r="A2116" s="10" t="str">
        <f t="shared" si="33"/>
        <v/>
      </c>
      <c r="B2116" s="25"/>
      <c r="C2116" s="10"/>
      <c r="H2116" s="8"/>
      <c r="I2116" s="8"/>
    </row>
    <row r="2117" spans="1:9" x14ac:dyDescent="0.2">
      <c r="A2117" s="10" t="str">
        <f t="shared" si="33"/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ref="A2173:A2236" si="34">IF(LEN(B2173)&gt;0,TEXT(ROW(B2173)-3,"0000"),(IF(LEN(B2174)&gt;0,"unesite ev. broj nabave i ostale podatke","")))</f>
        <v/>
      </c>
      <c r="B2173" s="25"/>
      <c r="C2173" s="10"/>
      <c r="H2173" s="8"/>
      <c r="I2173" s="8"/>
    </row>
    <row r="2174" spans="1:9" x14ac:dyDescent="0.2">
      <c r="A2174" s="10" t="str">
        <f t="shared" si="34"/>
        <v/>
      </c>
      <c r="B2174" s="25"/>
      <c r="C2174" s="10"/>
      <c r="H2174" s="8"/>
      <c r="I2174" s="8"/>
    </row>
    <row r="2175" spans="1:9" x14ac:dyDescent="0.2">
      <c r="A2175" s="10" t="str">
        <f t="shared" si="34"/>
        <v/>
      </c>
      <c r="B2175" s="25"/>
      <c r="C2175" s="10"/>
      <c r="H2175" s="8"/>
      <c r="I2175" s="8"/>
    </row>
    <row r="2176" spans="1:9" x14ac:dyDescent="0.2">
      <c r="A2176" s="10" t="str">
        <f t="shared" si="34"/>
        <v/>
      </c>
      <c r="B2176" s="25"/>
      <c r="C2176" s="10"/>
      <c r="H2176" s="8"/>
      <c r="I2176" s="8"/>
    </row>
    <row r="2177" spans="1:9" x14ac:dyDescent="0.2">
      <c r="A2177" s="10" t="str">
        <f t="shared" si="34"/>
        <v/>
      </c>
      <c r="B2177" s="25"/>
      <c r="C2177" s="10"/>
      <c r="H2177" s="8"/>
      <c r="I2177" s="8"/>
    </row>
    <row r="2178" spans="1:9" x14ac:dyDescent="0.2">
      <c r="A2178" s="10" t="str">
        <f t="shared" si="34"/>
        <v/>
      </c>
      <c r="B2178" s="25"/>
      <c r="C2178" s="10"/>
      <c r="H2178" s="8"/>
      <c r="I2178" s="8"/>
    </row>
    <row r="2179" spans="1:9" x14ac:dyDescent="0.2">
      <c r="A2179" s="10" t="str">
        <f t="shared" si="34"/>
        <v/>
      </c>
      <c r="B2179" s="25"/>
      <c r="C2179" s="10"/>
      <c r="H2179" s="8"/>
      <c r="I2179" s="8"/>
    </row>
    <row r="2180" spans="1:9" x14ac:dyDescent="0.2">
      <c r="A2180" s="10" t="str">
        <f t="shared" si="34"/>
        <v/>
      </c>
      <c r="B2180" s="25"/>
      <c r="C2180" s="10"/>
      <c r="H2180" s="8"/>
      <c r="I2180" s="8"/>
    </row>
    <row r="2181" spans="1:9" x14ac:dyDescent="0.2">
      <c r="A2181" s="10" t="str">
        <f t="shared" si="34"/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ref="A2237:A2300" si="35">IF(LEN(B2237)&gt;0,TEXT(ROW(B2237)-3,"0000"),(IF(LEN(B2238)&gt;0,"unesite ev. broj nabave i ostale podatke","")))</f>
        <v/>
      </c>
      <c r="B2237" s="25"/>
      <c r="C2237" s="10"/>
      <c r="H2237" s="8"/>
      <c r="I2237" s="8"/>
    </row>
    <row r="2238" spans="1:9" x14ac:dyDescent="0.2">
      <c r="A2238" s="10" t="str">
        <f t="shared" si="35"/>
        <v/>
      </c>
      <c r="B2238" s="25"/>
      <c r="C2238" s="10"/>
      <c r="H2238" s="8"/>
      <c r="I2238" s="8"/>
    </row>
    <row r="2239" spans="1:9" x14ac:dyDescent="0.2">
      <c r="A2239" s="10" t="str">
        <f t="shared" si="35"/>
        <v/>
      </c>
      <c r="B2239" s="25"/>
      <c r="C2239" s="10"/>
      <c r="H2239" s="8"/>
      <c r="I2239" s="8"/>
    </row>
    <row r="2240" spans="1:9" x14ac:dyDescent="0.2">
      <c r="A2240" s="10" t="str">
        <f t="shared" si="35"/>
        <v/>
      </c>
      <c r="B2240" s="25"/>
      <c r="C2240" s="10"/>
      <c r="H2240" s="8"/>
      <c r="I2240" s="8"/>
    </row>
    <row r="2241" spans="1:9" x14ac:dyDescent="0.2">
      <c r="A2241" s="10" t="str">
        <f t="shared" si="35"/>
        <v/>
      </c>
      <c r="B2241" s="25"/>
      <c r="C2241" s="10"/>
      <c r="H2241" s="8"/>
      <c r="I2241" s="8"/>
    </row>
    <row r="2242" spans="1:9" x14ac:dyDescent="0.2">
      <c r="A2242" s="10" t="str">
        <f t="shared" si="35"/>
        <v/>
      </c>
      <c r="B2242" s="25"/>
      <c r="C2242" s="10"/>
      <c r="H2242" s="8"/>
      <c r="I2242" s="8"/>
    </row>
    <row r="2243" spans="1:9" x14ac:dyDescent="0.2">
      <c r="A2243" s="10" t="str">
        <f t="shared" si="35"/>
        <v/>
      </c>
      <c r="B2243" s="25"/>
      <c r="C2243" s="10"/>
      <c r="H2243" s="8"/>
      <c r="I2243" s="8"/>
    </row>
    <row r="2244" spans="1:9" x14ac:dyDescent="0.2">
      <c r="A2244" s="10" t="str">
        <f t="shared" si="35"/>
        <v/>
      </c>
      <c r="B2244" s="25"/>
      <c r="C2244" s="10"/>
      <c r="H2244" s="8"/>
      <c r="I2244" s="8"/>
    </row>
    <row r="2245" spans="1:9" x14ac:dyDescent="0.2">
      <c r="A2245" s="10" t="str">
        <f t="shared" si="35"/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ref="A2301:A2364" si="36">IF(LEN(B2301)&gt;0,TEXT(ROW(B2301)-3,"0000"),(IF(LEN(B2302)&gt;0,"unesite ev. broj nabave i ostale podatke","")))</f>
        <v/>
      </c>
      <c r="B2301" s="25"/>
      <c r="C2301" s="10"/>
      <c r="H2301" s="8"/>
      <c r="I2301" s="8"/>
    </row>
    <row r="2302" spans="1:9" x14ac:dyDescent="0.2">
      <c r="A2302" s="10" t="str">
        <f t="shared" si="36"/>
        <v/>
      </c>
      <c r="B2302" s="25"/>
      <c r="C2302" s="10"/>
      <c r="H2302" s="8"/>
      <c r="I2302" s="8"/>
    </row>
    <row r="2303" spans="1:9" x14ac:dyDescent="0.2">
      <c r="A2303" s="10" t="str">
        <f t="shared" si="36"/>
        <v/>
      </c>
      <c r="B2303" s="25"/>
      <c r="C2303" s="10"/>
      <c r="H2303" s="8"/>
      <c r="I2303" s="8"/>
    </row>
    <row r="2304" spans="1:9" x14ac:dyDescent="0.2">
      <c r="A2304" s="10" t="str">
        <f t="shared" si="36"/>
        <v/>
      </c>
      <c r="B2304" s="25"/>
      <c r="C2304" s="10"/>
      <c r="H2304" s="8"/>
      <c r="I2304" s="8"/>
    </row>
    <row r="2305" spans="1:9" x14ac:dyDescent="0.2">
      <c r="A2305" s="10" t="str">
        <f t="shared" si="36"/>
        <v/>
      </c>
      <c r="B2305" s="25"/>
      <c r="C2305" s="10"/>
      <c r="H2305" s="8"/>
      <c r="I2305" s="8"/>
    </row>
    <row r="2306" spans="1:9" x14ac:dyDescent="0.2">
      <c r="A2306" s="10" t="str">
        <f t="shared" si="36"/>
        <v/>
      </c>
      <c r="B2306" s="25"/>
      <c r="C2306" s="10"/>
      <c r="H2306" s="8"/>
      <c r="I2306" s="8"/>
    </row>
    <row r="2307" spans="1:9" x14ac:dyDescent="0.2">
      <c r="A2307" s="10" t="str">
        <f t="shared" si="36"/>
        <v/>
      </c>
      <c r="B2307" s="25"/>
      <c r="C2307" s="10"/>
      <c r="H2307" s="8"/>
      <c r="I2307" s="8"/>
    </row>
    <row r="2308" spans="1:9" x14ac:dyDescent="0.2">
      <c r="A2308" s="10" t="str">
        <f t="shared" si="36"/>
        <v/>
      </c>
      <c r="B2308" s="25"/>
      <c r="C2308" s="10"/>
      <c r="H2308" s="8"/>
      <c r="I2308" s="8"/>
    </row>
    <row r="2309" spans="1:9" x14ac:dyDescent="0.2">
      <c r="A2309" s="10" t="str">
        <f t="shared" si="36"/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ref="A2365:A2428" si="37">IF(LEN(B2365)&gt;0,TEXT(ROW(B2365)-3,"0000"),(IF(LEN(B2366)&gt;0,"unesite ev. broj nabave i ostale podatke","")))</f>
        <v/>
      </c>
      <c r="B2365" s="25"/>
      <c r="C2365" s="10"/>
      <c r="H2365" s="8"/>
      <c r="I2365" s="8"/>
    </row>
    <row r="2366" spans="1:9" x14ac:dyDescent="0.2">
      <c r="A2366" s="10" t="str">
        <f t="shared" si="37"/>
        <v/>
      </c>
      <c r="B2366" s="25"/>
      <c r="C2366" s="10"/>
      <c r="H2366" s="8"/>
      <c r="I2366" s="8"/>
    </row>
    <row r="2367" spans="1:9" x14ac:dyDescent="0.2">
      <c r="A2367" s="10" t="str">
        <f t="shared" si="37"/>
        <v/>
      </c>
      <c r="B2367" s="25"/>
      <c r="C2367" s="10"/>
      <c r="H2367" s="8"/>
      <c r="I2367" s="8"/>
    </row>
    <row r="2368" spans="1:9" x14ac:dyDescent="0.2">
      <c r="A2368" s="10" t="str">
        <f t="shared" si="37"/>
        <v/>
      </c>
      <c r="B2368" s="25"/>
      <c r="C2368" s="10"/>
      <c r="H2368" s="8"/>
      <c r="I2368" s="8"/>
    </row>
    <row r="2369" spans="1:9" x14ac:dyDescent="0.2">
      <c r="A2369" s="10" t="str">
        <f t="shared" si="37"/>
        <v/>
      </c>
      <c r="B2369" s="25"/>
      <c r="C2369" s="10"/>
      <c r="H2369" s="8"/>
      <c r="I2369" s="8"/>
    </row>
    <row r="2370" spans="1:9" x14ac:dyDescent="0.2">
      <c r="A2370" s="10" t="str">
        <f t="shared" si="37"/>
        <v/>
      </c>
      <c r="B2370" s="25"/>
      <c r="C2370" s="10"/>
      <c r="H2370" s="8"/>
      <c r="I2370" s="8"/>
    </row>
    <row r="2371" spans="1:9" x14ac:dyDescent="0.2">
      <c r="A2371" s="10" t="str">
        <f t="shared" si="37"/>
        <v/>
      </c>
      <c r="B2371" s="25"/>
      <c r="C2371" s="10"/>
      <c r="H2371" s="8"/>
      <c r="I2371" s="8"/>
    </row>
    <row r="2372" spans="1:9" x14ac:dyDescent="0.2">
      <c r="A2372" s="10" t="str">
        <f t="shared" si="37"/>
        <v/>
      </c>
      <c r="B2372" s="25"/>
      <c r="C2372" s="10"/>
      <c r="H2372" s="8"/>
      <c r="I2372" s="8"/>
    </row>
    <row r="2373" spans="1:9" x14ac:dyDescent="0.2">
      <c r="A2373" s="10" t="str">
        <f t="shared" si="37"/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ref="A2429:A2492" si="38">IF(LEN(B2429)&gt;0,TEXT(ROW(B2429)-3,"0000"),(IF(LEN(B2430)&gt;0,"unesite ev. broj nabave i ostale podatke","")))</f>
        <v/>
      </c>
      <c r="B2429" s="25"/>
      <c r="C2429" s="10"/>
      <c r="H2429" s="8"/>
      <c r="I2429" s="8"/>
    </row>
    <row r="2430" spans="1:9" x14ac:dyDescent="0.2">
      <c r="A2430" s="10" t="str">
        <f t="shared" si="38"/>
        <v/>
      </c>
      <c r="B2430" s="25"/>
      <c r="C2430" s="10"/>
      <c r="H2430" s="8"/>
      <c r="I2430" s="8"/>
    </row>
    <row r="2431" spans="1:9" x14ac:dyDescent="0.2">
      <c r="A2431" s="10" t="str">
        <f t="shared" si="38"/>
        <v/>
      </c>
      <c r="B2431" s="25"/>
      <c r="C2431" s="10"/>
      <c r="H2431" s="8"/>
      <c r="I2431" s="8"/>
    </row>
    <row r="2432" spans="1:9" x14ac:dyDescent="0.2">
      <c r="A2432" s="10" t="str">
        <f t="shared" si="38"/>
        <v/>
      </c>
      <c r="B2432" s="25"/>
      <c r="C2432" s="10"/>
      <c r="H2432" s="8"/>
      <c r="I2432" s="8"/>
    </row>
    <row r="2433" spans="1:9" x14ac:dyDescent="0.2">
      <c r="A2433" s="10" t="str">
        <f t="shared" si="38"/>
        <v/>
      </c>
      <c r="B2433" s="25"/>
      <c r="C2433" s="10"/>
      <c r="H2433" s="8"/>
      <c r="I2433" s="8"/>
    </row>
    <row r="2434" spans="1:9" x14ac:dyDescent="0.2">
      <c r="A2434" s="10" t="str">
        <f t="shared" si="38"/>
        <v/>
      </c>
      <c r="B2434" s="25"/>
      <c r="C2434" s="10"/>
      <c r="H2434" s="8"/>
      <c r="I2434" s="8"/>
    </row>
    <row r="2435" spans="1:9" x14ac:dyDescent="0.2">
      <c r="A2435" s="10" t="str">
        <f t="shared" si="38"/>
        <v/>
      </c>
      <c r="B2435" s="25"/>
      <c r="C2435" s="10"/>
      <c r="H2435" s="8"/>
      <c r="I2435" s="8"/>
    </row>
    <row r="2436" spans="1:9" x14ac:dyDescent="0.2">
      <c r="A2436" s="10" t="str">
        <f t="shared" si="38"/>
        <v/>
      </c>
      <c r="B2436" s="25"/>
      <c r="C2436" s="10"/>
      <c r="H2436" s="8"/>
      <c r="I2436" s="8"/>
    </row>
    <row r="2437" spans="1:9" x14ac:dyDescent="0.2">
      <c r="A2437" s="10" t="str">
        <f t="shared" si="38"/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ref="A2493:A2556" si="39">IF(LEN(B2493)&gt;0,TEXT(ROW(B2493)-3,"0000"),(IF(LEN(B2494)&gt;0,"unesite ev. broj nabave i ostale podatke","")))</f>
        <v/>
      </c>
      <c r="B2493" s="25"/>
      <c r="C2493" s="10"/>
      <c r="H2493" s="8"/>
      <c r="I2493" s="8"/>
    </row>
    <row r="2494" spans="1:9" x14ac:dyDescent="0.2">
      <c r="A2494" s="10" t="str">
        <f t="shared" si="39"/>
        <v/>
      </c>
      <c r="B2494" s="25"/>
      <c r="C2494" s="10"/>
      <c r="H2494" s="8"/>
      <c r="I2494" s="8"/>
    </row>
    <row r="2495" spans="1:9" x14ac:dyDescent="0.2">
      <c r="A2495" s="10" t="str">
        <f t="shared" si="39"/>
        <v/>
      </c>
      <c r="B2495" s="25"/>
      <c r="C2495" s="10"/>
      <c r="H2495" s="8"/>
      <c r="I2495" s="8"/>
    </row>
    <row r="2496" spans="1:9" x14ac:dyDescent="0.2">
      <c r="A2496" s="10" t="str">
        <f t="shared" si="39"/>
        <v/>
      </c>
      <c r="B2496" s="25"/>
      <c r="C2496" s="10"/>
      <c r="H2496" s="8"/>
      <c r="I2496" s="8"/>
    </row>
    <row r="2497" spans="1:9" x14ac:dyDescent="0.2">
      <c r="A2497" s="10" t="str">
        <f t="shared" si="39"/>
        <v/>
      </c>
      <c r="B2497" s="25"/>
      <c r="C2497" s="10"/>
      <c r="H2497" s="8"/>
      <c r="I2497" s="8"/>
    </row>
    <row r="2498" spans="1:9" x14ac:dyDescent="0.2">
      <c r="A2498" s="10" t="str">
        <f t="shared" si="39"/>
        <v/>
      </c>
      <c r="B2498" s="25"/>
      <c r="C2498" s="10"/>
      <c r="H2498" s="8"/>
      <c r="I2498" s="8"/>
    </row>
    <row r="2499" spans="1:9" x14ac:dyDescent="0.2">
      <c r="A2499" s="10" t="str">
        <f t="shared" si="39"/>
        <v/>
      </c>
      <c r="B2499" s="25"/>
      <c r="C2499" s="10"/>
      <c r="H2499" s="8"/>
      <c r="I2499" s="8"/>
    </row>
    <row r="2500" spans="1:9" x14ac:dyDescent="0.2">
      <c r="A2500" s="10" t="str">
        <f t="shared" si="39"/>
        <v/>
      </c>
      <c r="B2500" s="25"/>
      <c r="C2500" s="10"/>
      <c r="H2500" s="8"/>
      <c r="I2500" s="8"/>
    </row>
    <row r="2501" spans="1:9" x14ac:dyDescent="0.2">
      <c r="A2501" s="10" t="str">
        <f t="shared" si="39"/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ref="A2557:A2620" si="40">IF(LEN(B2557)&gt;0,TEXT(ROW(B2557)-3,"0000"),(IF(LEN(B2558)&gt;0,"unesite ev. broj nabave i ostale podatke","")))</f>
        <v/>
      </c>
      <c r="B2557" s="25"/>
      <c r="C2557" s="10"/>
      <c r="H2557" s="8"/>
      <c r="I2557" s="8"/>
    </row>
    <row r="2558" spans="1:9" x14ac:dyDescent="0.2">
      <c r="A2558" s="10" t="str">
        <f t="shared" si="40"/>
        <v/>
      </c>
      <c r="B2558" s="25"/>
      <c r="C2558" s="10"/>
      <c r="H2558" s="8"/>
      <c r="I2558" s="8"/>
    </row>
    <row r="2559" spans="1:9" x14ac:dyDescent="0.2">
      <c r="A2559" s="10" t="str">
        <f t="shared" si="40"/>
        <v/>
      </c>
      <c r="B2559" s="25"/>
      <c r="C2559" s="10"/>
      <c r="H2559" s="8"/>
      <c r="I2559" s="8"/>
    </row>
    <row r="2560" spans="1:9" x14ac:dyDescent="0.2">
      <c r="A2560" s="10" t="str">
        <f t="shared" si="40"/>
        <v/>
      </c>
      <c r="B2560" s="25"/>
      <c r="C2560" s="10"/>
      <c r="H2560" s="8"/>
      <c r="I2560" s="8"/>
    </row>
    <row r="2561" spans="1:9" x14ac:dyDescent="0.2">
      <c r="A2561" s="10" t="str">
        <f t="shared" si="40"/>
        <v/>
      </c>
      <c r="B2561" s="25"/>
      <c r="C2561" s="10"/>
      <c r="H2561" s="8"/>
      <c r="I2561" s="8"/>
    </row>
    <row r="2562" spans="1:9" x14ac:dyDescent="0.2">
      <c r="A2562" s="10" t="str">
        <f t="shared" si="40"/>
        <v/>
      </c>
      <c r="B2562" s="25"/>
      <c r="C2562" s="10"/>
      <c r="H2562" s="8"/>
      <c r="I2562" s="8"/>
    </row>
    <row r="2563" spans="1:9" x14ac:dyDescent="0.2">
      <c r="A2563" s="10" t="str">
        <f t="shared" si="40"/>
        <v/>
      </c>
      <c r="B2563" s="25"/>
      <c r="C2563" s="10"/>
      <c r="H2563" s="8"/>
      <c r="I2563" s="8"/>
    </row>
    <row r="2564" spans="1:9" x14ac:dyDescent="0.2">
      <c r="A2564" s="10" t="str">
        <f t="shared" si="40"/>
        <v/>
      </c>
      <c r="B2564" s="25"/>
      <c r="C2564" s="10"/>
      <c r="H2564" s="8"/>
      <c r="I2564" s="8"/>
    </row>
    <row r="2565" spans="1:9" x14ac:dyDescent="0.2">
      <c r="A2565" s="10" t="str">
        <f t="shared" si="40"/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ref="A2621:A2684" si="41">IF(LEN(B2621)&gt;0,TEXT(ROW(B2621)-3,"0000"),(IF(LEN(B2622)&gt;0,"unesite ev. broj nabave i ostale podatke","")))</f>
        <v/>
      </c>
      <c r="B2621" s="25"/>
      <c r="C2621" s="10"/>
      <c r="H2621" s="8"/>
      <c r="I2621" s="8"/>
    </row>
    <row r="2622" spans="1:9" x14ac:dyDescent="0.2">
      <c r="A2622" s="10" t="str">
        <f t="shared" si="41"/>
        <v/>
      </c>
      <c r="B2622" s="25"/>
      <c r="C2622" s="10"/>
      <c r="H2622" s="8"/>
      <c r="I2622" s="8"/>
    </row>
    <row r="2623" spans="1:9" x14ac:dyDescent="0.2">
      <c r="A2623" s="10" t="str">
        <f t="shared" si="41"/>
        <v/>
      </c>
      <c r="B2623" s="25"/>
      <c r="C2623" s="10"/>
      <c r="H2623" s="8"/>
      <c r="I2623" s="8"/>
    </row>
    <row r="2624" spans="1:9" x14ac:dyDescent="0.2">
      <c r="A2624" s="10" t="str">
        <f t="shared" si="41"/>
        <v/>
      </c>
      <c r="B2624" s="25"/>
      <c r="C2624" s="10"/>
      <c r="H2624" s="8"/>
      <c r="I2624" s="8"/>
    </row>
    <row r="2625" spans="1:9" x14ac:dyDescent="0.2">
      <c r="A2625" s="10" t="str">
        <f t="shared" si="41"/>
        <v/>
      </c>
      <c r="B2625" s="25"/>
      <c r="C2625" s="10"/>
      <c r="H2625" s="8"/>
      <c r="I2625" s="8"/>
    </row>
    <row r="2626" spans="1:9" x14ac:dyDescent="0.2">
      <c r="A2626" s="10" t="str">
        <f t="shared" si="41"/>
        <v/>
      </c>
      <c r="B2626" s="25"/>
      <c r="C2626" s="10"/>
      <c r="H2626" s="8"/>
      <c r="I2626" s="8"/>
    </row>
    <row r="2627" spans="1:9" x14ac:dyDescent="0.2">
      <c r="A2627" s="10" t="str">
        <f t="shared" si="41"/>
        <v/>
      </c>
      <c r="B2627" s="25"/>
      <c r="C2627" s="10"/>
      <c r="H2627" s="8"/>
      <c r="I2627" s="8"/>
    </row>
    <row r="2628" spans="1:9" x14ac:dyDescent="0.2">
      <c r="A2628" s="10" t="str">
        <f t="shared" si="41"/>
        <v/>
      </c>
      <c r="B2628" s="25"/>
      <c r="C2628" s="10"/>
      <c r="H2628" s="8"/>
      <c r="I2628" s="8"/>
    </row>
    <row r="2629" spans="1:9" x14ac:dyDescent="0.2">
      <c r="A2629" s="10" t="str">
        <f t="shared" si="41"/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ref="A2685:A2748" si="42">IF(LEN(B2685)&gt;0,TEXT(ROW(B2685)-3,"0000"),(IF(LEN(B2686)&gt;0,"unesite ev. broj nabave i ostale podatke","")))</f>
        <v/>
      </c>
      <c r="B2685" s="25"/>
      <c r="C2685" s="10"/>
      <c r="H2685" s="8"/>
      <c r="I2685" s="8"/>
    </row>
    <row r="2686" spans="1:9" x14ac:dyDescent="0.2">
      <c r="A2686" s="10" t="str">
        <f t="shared" si="42"/>
        <v/>
      </c>
      <c r="B2686" s="25"/>
      <c r="C2686" s="10"/>
      <c r="H2686" s="8"/>
      <c r="I2686" s="8"/>
    </row>
    <row r="2687" spans="1:9" x14ac:dyDescent="0.2">
      <c r="A2687" s="10" t="str">
        <f t="shared" si="42"/>
        <v/>
      </c>
      <c r="B2687" s="25"/>
      <c r="C2687" s="10"/>
      <c r="H2687" s="8"/>
      <c r="I2687" s="8"/>
    </row>
    <row r="2688" spans="1:9" x14ac:dyDescent="0.2">
      <c r="A2688" s="10" t="str">
        <f t="shared" si="42"/>
        <v/>
      </c>
      <c r="B2688" s="25"/>
      <c r="C2688" s="10"/>
      <c r="H2688" s="8"/>
      <c r="I2688" s="8"/>
    </row>
    <row r="2689" spans="1:9" x14ac:dyDescent="0.2">
      <c r="A2689" s="10" t="str">
        <f t="shared" si="42"/>
        <v/>
      </c>
      <c r="B2689" s="25"/>
      <c r="C2689" s="10"/>
      <c r="H2689" s="8"/>
      <c r="I2689" s="8"/>
    </row>
    <row r="2690" spans="1:9" x14ac:dyDescent="0.2">
      <c r="A2690" s="10" t="str">
        <f t="shared" si="42"/>
        <v/>
      </c>
      <c r="B2690" s="25"/>
      <c r="C2690" s="10"/>
      <c r="H2690" s="8"/>
      <c r="I2690" s="8"/>
    </row>
    <row r="2691" spans="1:9" x14ac:dyDescent="0.2">
      <c r="A2691" s="10" t="str">
        <f t="shared" si="42"/>
        <v/>
      </c>
      <c r="B2691" s="25"/>
      <c r="C2691" s="10"/>
      <c r="H2691" s="8"/>
      <c r="I2691" s="8"/>
    </row>
    <row r="2692" spans="1:9" x14ac:dyDescent="0.2">
      <c r="A2692" s="10" t="str">
        <f t="shared" si="42"/>
        <v/>
      </c>
      <c r="B2692" s="25"/>
      <c r="C2692" s="10"/>
      <c r="H2692" s="8"/>
      <c r="I2692" s="8"/>
    </row>
    <row r="2693" spans="1:9" x14ac:dyDescent="0.2">
      <c r="A2693" s="10" t="str">
        <f t="shared" si="42"/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ref="A2749:A2812" si="43">IF(LEN(B2749)&gt;0,TEXT(ROW(B2749)-3,"0000"),(IF(LEN(B2750)&gt;0,"unesite ev. broj nabave i ostale podatke","")))</f>
        <v/>
      </c>
      <c r="B2749" s="25"/>
      <c r="C2749" s="10"/>
      <c r="H2749" s="8"/>
      <c r="I2749" s="8"/>
    </row>
    <row r="2750" spans="1:9" x14ac:dyDescent="0.2">
      <c r="A2750" s="10" t="str">
        <f t="shared" si="43"/>
        <v/>
      </c>
      <c r="B2750" s="25"/>
      <c r="C2750" s="10"/>
      <c r="H2750" s="8"/>
      <c r="I2750" s="8"/>
    </row>
    <row r="2751" spans="1:9" x14ac:dyDescent="0.2">
      <c r="A2751" s="10" t="str">
        <f t="shared" si="43"/>
        <v/>
      </c>
      <c r="B2751" s="25"/>
      <c r="C2751" s="10"/>
      <c r="H2751" s="8"/>
      <c r="I2751" s="8"/>
    </row>
    <row r="2752" spans="1:9" x14ac:dyDescent="0.2">
      <c r="A2752" s="10" t="str">
        <f t="shared" si="43"/>
        <v/>
      </c>
      <c r="B2752" s="25"/>
      <c r="C2752" s="10"/>
      <c r="H2752" s="8"/>
      <c r="I2752" s="8"/>
    </row>
    <row r="2753" spans="1:9" x14ac:dyDescent="0.2">
      <c r="A2753" s="10" t="str">
        <f t="shared" si="43"/>
        <v/>
      </c>
      <c r="B2753" s="25"/>
      <c r="C2753" s="10"/>
      <c r="H2753" s="8"/>
      <c r="I2753" s="8"/>
    </row>
    <row r="2754" spans="1:9" x14ac:dyDescent="0.2">
      <c r="A2754" s="10" t="str">
        <f t="shared" si="43"/>
        <v/>
      </c>
      <c r="B2754" s="25"/>
      <c r="C2754" s="10"/>
      <c r="H2754" s="8"/>
      <c r="I2754" s="8"/>
    </row>
    <row r="2755" spans="1:9" x14ac:dyDescent="0.2">
      <c r="A2755" s="10" t="str">
        <f t="shared" si="43"/>
        <v/>
      </c>
      <c r="B2755" s="25"/>
      <c r="C2755" s="10"/>
      <c r="H2755" s="8"/>
      <c r="I2755" s="8"/>
    </row>
    <row r="2756" spans="1:9" x14ac:dyDescent="0.2">
      <c r="A2756" s="10" t="str">
        <f t="shared" si="43"/>
        <v/>
      </c>
      <c r="B2756" s="25"/>
      <c r="C2756" s="10"/>
      <c r="H2756" s="8"/>
      <c r="I2756" s="8"/>
    </row>
    <row r="2757" spans="1:9" x14ac:dyDescent="0.2">
      <c r="A2757" s="10" t="str">
        <f t="shared" si="43"/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ref="A2813:A2876" si="44">IF(LEN(B2813)&gt;0,TEXT(ROW(B2813)-3,"0000"),(IF(LEN(B2814)&gt;0,"unesite ev. broj nabave i ostale podatke","")))</f>
        <v/>
      </c>
      <c r="B2813" s="25"/>
      <c r="C2813" s="10"/>
      <c r="H2813" s="8"/>
      <c r="I2813" s="8"/>
    </row>
    <row r="2814" spans="1:9" x14ac:dyDescent="0.2">
      <c r="A2814" s="10" t="str">
        <f t="shared" si="44"/>
        <v/>
      </c>
      <c r="B2814" s="25"/>
      <c r="C2814" s="10"/>
      <c r="H2814" s="8"/>
      <c r="I2814" s="8"/>
    </row>
    <row r="2815" spans="1:9" x14ac:dyDescent="0.2">
      <c r="A2815" s="10" t="str">
        <f t="shared" si="44"/>
        <v/>
      </c>
      <c r="B2815" s="25"/>
      <c r="C2815" s="10"/>
      <c r="H2815" s="8"/>
      <c r="I2815" s="8"/>
    </row>
    <row r="2816" spans="1:9" x14ac:dyDescent="0.2">
      <c r="A2816" s="10" t="str">
        <f t="shared" si="44"/>
        <v/>
      </c>
      <c r="B2816" s="25"/>
      <c r="C2816" s="10"/>
      <c r="H2816" s="8"/>
      <c r="I2816" s="8"/>
    </row>
    <row r="2817" spans="1:9" x14ac:dyDescent="0.2">
      <c r="A2817" s="10" t="str">
        <f t="shared" si="44"/>
        <v/>
      </c>
      <c r="B2817" s="25"/>
      <c r="C2817" s="10"/>
      <c r="H2817" s="8"/>
      <c r="I2817" s="8"/>
    </row>
    <row r="2818" spans="1:9" x14ac:dyDescent="0.2">
      <c r="A2818" s="10" t="str">
        <f t="shared" si="44"/>
        <v/>
      </c>
      <c r="B2818" s="25"/>
      <c r="C2818" s="10"/>
      <c r="H2818" s="8"/>
      <c r="I2818" s="8"/>
    </row>
    <row r="2819" spans="1:9" x14ac:dyDescent="0.2">
      <c r="A2819" s="10" t="str">
        <f t="shared" si="44"/>
        <v/>
      </c>
      <c r="B2819" s="25"/>
      <c r="C2819" s="10"/>
      <c r="H2819" s="8"/>
      <c r="I2819" s="8"/>
    </row>
    <row r="2820" spans="1:9" x14ac:dyDescent="0.2">
      <c r="A2820" s="10" t="str">
        <f t="shared" si="44"/>
        <v/>
      </c>
      <c r="B2820" s="25"/>
      <c r="C2820" s="10"/>
      <c r="H2820" s="8"/>
      <c r="I2820" s="8"/>
    </row>
    <row r="2821" spans="1:9" x14ac:dyDescent="0.2">
      <c r="A2821" s="10" t="str">
        <f t="shared" si="44"/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ref="A2877:A2940" si="45">IF(LEN(B2877)&gt;0,TEXT(ROW(B2877)-3,"0000"),(IF(LEN(B2878)&gt;0,"unesite ev. broj nabave i ostale podatke","")))</f>
        <v/>
      </c>
      <c r="B2877" s="25"/>
      <c r="C2877" s="10"/>
      <c r="H2877" s="8"/>
      <c r="I2877" s="8"/>
    </row>
    <row r="2878" spans="1:9" x14ac:dyDescent="0.2">
      <c r="A2878" s="10" t="str">
        <f t="shared" si="45"/>
        <v/>
      </c>
      <c r="B2878" s="25"/>
      <c r="C2878" s="10"/>
      <c r="H2878" s="8"/>
      <c r="I2878" s="8"/>
    </row>
    <row r="2879" spans="1:9" x14ac:dyDescent="0.2">
      <c r="A2879" s="10" t="str">
        <f t="shared" si="45"/>
        <v/>
      </c>
      <c r="B2879" s="25"/>
      <c r="C2879" s="10"/>
      <c r="H2879" s="8"/>
      <c r="I2879" s="8"/>
    </row>
    <row r="2880" spans="1:9" x14ac:dyDescent="0.2">
      <c r="A2880" s="10" t="str">
        <f t="shared" si="45"/>
        <v/>
      </c>
      <c r="B2880" s="25"/>
      <c r="C2880" s="10"/>
      <c r="H2880" s="8"/>
      <c r="I2880" s="8"/>
    </row>
    <row r="2881" spans="1:9" x14ac:dyDescent="0.2">
      <c r="A2881" s="10" t="str">
        <f t="shared" si="45"/>
        <v/>
      </c>
      <c r="B2881" s="25"/>
      <c r="C2881" s="10"/>
      <c r="H2881" s="8"/>
      <c r="I2881" s="8"/>
    </row>
    <row r="2882" spans="1:9" x14ac:dyDescent="0.2">
      <c r="A2882" s="10" t="str">
        <f t="shared" si="45"/>
        <v/>
      </c>
      <c r="B2882" s="25"/>
      <c r="C2882" s="10"/>
      <c r="H2882" s="8"/>
      <c r="I2882" s="8"/>
    </row>
    <row r="2883" spans="1:9" x14ac:dyDescent="0.2">
      <c r="A2883" s="10" t="str">
        <f t="shared" si="45"/>
        <v/>
      </c>
      <c r="B2883" s="25"/>
      <c r="C2883" s="10"/>
      <c r="H2883" s="8"/>
      <c r="I2883" s="8"/>
    </row>
    <row r="2884" spans="1:9" x14ac:dyDescent="0.2">
      <c r="A2884" s="10" t="str">
        <f t="shared" si="45"/>
        <v/>
      </c>
      <c r="B2884" s="25"/>
      <c r="C2884" s="10"/>
      <c r="H2884" s="8"/>
      <c r="I2884" s="8"/>
    </row>
    <row r="2885" spans="1:9" x14ac:dyDescent="0.2">
      <c r="A2885" s="10" t="str">
        <f t="shared" si="45"/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ref="A2941:A3004" si="46">IF(LEN(B2941)&gt;0,TEXT(ROW(B2941)-3,"0000"),(IF(LEN(B2942)&gt;0,"unesite ev. broj nabave i ostale podatke","")))</f>
        <v/>
      </c>
      <c r="B2941" s="25"/>
      <c r="C2941" s="10"/>
      <c r="H2941" s="8"/>
      <c r="I2941" s="8"/>
    </row>
    <row r="2942" spans="1:9" x14ac:dyDescent="0.2">
      <c r="A2942" s="10" t="str">
        <f t="shared" si="46"/>
        <v/>
      </c>
      <c r="B2942" s="25"/>
      <c r="C2942" s="10"/>
      <c r="H2942" s="8"/>
      <c r="I2942" s="8"/>
    </row>
    <row r="2943" spans="1:9" x14ac:dyDescent="0.2">
      <c r="A2943" s="10" t="str">
        <f t="shared" si="46"/>
        <v/>
      </c>
      <c r="B2943" s="25"/>
      <c r="C2943" s="10"/>
      <c r="H2943" s="8"/>
      <c r="I2943" s="8"/>
    </row>
    <row r="2944" spans="1:9" x14ac:dyDescent="0.2">
      <c r="A2944" s="10" t="str">
        <f t="shared" si="46"/>
        <v/>
      </c>
      <c r="B2944" s="25"/>
      <c r="C2944" s="10"/>
      <c r="H2944" s="8"/>
      <c r="I2944" s="8"/>
    </row>
    <row r="2945" spans="1:9" x14ac:dyDescent="0.2">
      <c r="A2945" s="10" t="str">
        <f t="shared" si="46"/>
        <v/>
      </c>
      <c r="B2945" s="25"/>
      <c r="C2945" s="10"/>
      <c r="H2945" s="8"/>
      <c r="I2945" s="8"/>
    </row>
    <row r="2946" spans="1:9" x14ac:dyDescent="0.2">
      <c r="A2946" s="10" t="str">
        <f t="shared" si="46"/>
        <v/>
      </c>
      <c r="B2946" s="25"/>
      <c r="C2946" s="10"/>
      <c r="H2946" s="8"/>
      <c r="I2946" s="8"/>
    </row>
    <row r="2947" spans="1:9" x14ac:dyDescent="0.2">
      <c r="A2947" s="10" t="str">
        <f t="shared" si="46"/>
        <v/>
      </c>
      <c r="B2947" s="25"/>
      <c r="C2947" s="10"/>
      <c r="H2947" s="8"/>
      <c r="I2947" s="8"/>
    </row>
    <row r="2948" spans="1:9" x14ac:dyDescent="0.2">
      <c r="A2948" s="10" t="str">
        <f t="shared" si="46"/>
        <v/>
      </c>
      <c r="B2948" s="25"/>
      <c r="C2948" s="10"/>
      <c r="H2948" s="8"/>
      <c r="I2948" s="8"/>
    </row>
    <row r="2949" spans="1:9" x14ac:dyDescent="0.2">
      <c r="A2949" s="10" t="str">
        <f t="shared" si="46"/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ref="A3005:A3068" si="47">IF(LEN(B3005)&gt;0,TEXT(ROW(B3005)-3,"0000"),(IF(LEN(B3006)&gt;0,"unesite ev. broj nabave i ostale podatke","")))</f>
        <v/>
      </c>
      <c r="B3005" s="25"/>
      <c r="C3005" s="10"/>
      <c r="H3005" s="8"/>
      <c r="I3005" s="8"/>
    </row>
    <row r="3006" spans="1:9" x14ac:dyDescent="0.2">
      <c r="A3006" s="10" t="str">
        <f t="shared" si="47"/>
        <v/>
      </c>
      <c r="B3006" s="25"/>
      <c r="C3006" s="10"/>
      <c r="H3006" s="8"/>
      <c r="I3006" s="8"/>
    </row>
    <row r="3007" spans="1:9" x14ac:dyDescent="0.2">
      <c r="A3007" s="10" t="str">
        <f t="shared" si="47"/>
        <v/>
      </c>
      <c r="B3007" s="25"/>
      <c r="C3007" s="10"/>
      <c r="H3007" s="8"/>
      <c r="I3007" s="8"/>
    </row>
    <row r="3008" spans="1:9" x14ac:dyDescent="0.2">
      <c r="A3008" s="10" t="str">
        <f t="shared" si="47"/>
        <v/>
      </c>
      <c r="B3008" s="25"/>
      <c r="C3008" s="10"/>
      <c r="H3008" s="8"/>
      <c r="I3008" s="8"/>
    </row>
    <row r="3009" spans="1:9" x14ac:dyDescent="0.2">
      <c r="A3009" s="10" t="str">
        <f t="shared" si="47"/>
        <v/>
      </c>
      <c r="B3009" s="25"/>
      <c r="C3009" s="10"/>
      <c r="H3009" s="8"/>
      <c r="I3009" s="8"/>
    </row>
    <row r="3010" spans="1:9" x14ac:dyDescent="0.2">
      <c r="A3010" s="10" t="str">
        <f t="shared" si="47"/>
        <v/>
      </c>
      <c r="B3010" s="25"/>
      <c r="C3010" s="10"/>
      <c r="H3010" s="8"/>
      <c r="I3010" s="8"/>
    </row>
    <row r="3011" spans="1:9" x14ac:dyDescent="0.2">
      <c r="A3011" s="10" t="str">
        <f t="shared" si="47"/>
        <v/>
      </c>
      <c r="B3011" s="25"/>
      <c r="C3011" s="10"/>
      <c r="H3011" s="8"/>
      <c r="I3011" s="8"/>
    </row>
    <row r="3012" spans="1:9" x14ac:dyDescent="0.2">
      <c r="A3012" s="10" t="str">
        <f t="shared" si="47"/>
        <v/>
      </c>
      <c r="B3012" s="25"/>
      <c r="C3012" s="10"/>
      <c r="H3012" s="8"/>
      <c r="I3012" s="8"/>
    </row>
    <row r="3013" spans="1:9" x14ac:dyDescent="0.2">
      <c r="A3013" s="10" t="str">
        <f t="shared" si="47"/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ref="A3069:A3132" si="48">IF(LEN(B3069)&gt;0,TEXT(ROW(B3069)-3,"0000"),(IF(LEN(B3070)&gt;0,"unesite ev. broj nabave i ostale podatke","")))</f>
        <v/>
      </c>
      <c r="B3069" s="25"/>
      <c r="C3069" s="10"/>
      <c r="H3069" s="8"/>
      <c r="I3069" s="8"/>
    </row>
    <row r="3070" spans="1:9" x14ac:dyDescent="0.2">
      <c r="A3070" s="10" t="str">
        <f t="shared" si="48"/>
        <v/>
      </c>
      <c r="B3070" s="25"/>
      <c r="C3070" s="10"/>
      <c r="H3070" s="8"/>
      <c r="I3070" s="8"/>
    </row>
    <row r="3071" spans="1:9" x14ac:dyDescent="0.2">
      <c r="A3071" s="10" t="str">
        <f t="shared" si="48"/>
        <v/>
      </c>
      <c r="B3071" s="25"/>
      <c r="C3071" s="10"/>
      <c r="H3071" s="8"/>
      <c r="I3071" s="8"/>
    </row>
    <row r="3072" spans="1:9" x14ac:dyDescent="0.2">
      <c r="A3072" s="10" t="str">
        <f t="shared" si="48"/>
        <v/>
      </c>
      <c r="B3072" s="25"/>
      <c r="C3072" s="10"/>
      <c r="H3072" s="8"/>
      <c r="I3072" s="8"/>
    </row>
    <row r="3073" spans="1:9" x14ac:dyDescent="0.2">
      <c r="A3073" s="10" t="str">
        <f t="shared" si="48"/>
        <v/>
      </c>
      <c r="B3073" s="25"/>
      <c r="C3073" s="10"/>
      <c r="H3073" s="8"/>
      <c r="I3073" s="8"/>
    </row>
    <row r="3074" spans="1:9" x14ac:dyDescent="0.2">
      <c r="A3074" s="10" t="str">
        <f t="shared" si="48"/>
        <v/>
      </c>
      <c r="B3074" s="25"/>
      <c r="C3074" s="10"/>
      <c r="H3074" s="8"/>
      <c r="I3074" s="8"/>
    </row>
    <row r="3075" spans="1:9" x14ac:dyDescent="0.2">
      <c r="A3075" s="10" t="str">
        <f t="shared" si="48"/>
        <v/>
      </c>
      <c r="B3075" s="25"/>
      <c r="C3075" s="10"/>
      <c r="H3075" s="8"/>
      <c r="I3075" s="8"/>
    </row>
    <row r="3076" spans="1:9" x14ac:dyDescent="0.2">
      <c r="A3076" s="10" t="str">
        <f t="shared" si="48"/>
        <v/>
      </c>
      <c r="B3076" s="25"/>
      <c r="C3076" s="10"/>
      <c r="H3076" s="8"/>
      <c r="I3076" s="8"/>
    </row>
    <row r="3077" spans="1:9" x14ac:dyDescent="0.2">
      <c r="A3077" s="10" t="str">
        <f t="shared" si="48"/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ref="A3133:A3196" si="49">IF(LEN(B3133)&gt;0,TEXT(ROW(B3133)-3,"0000"),(IF(LEN(B3134)&gt;0,"unesite ev. broj nabave i ostale podatke","")))</f>
        <v/>
      </c>
      <c r="B3133" s="25"/>
      <c r="C3133" s="10"/>
      <c r="H3133" s="8"/>
      <c r="I3133" s="8"/>
    </row>
    <row r="3134" spans="1:9" x14ac:dyDescent="0.2">
      <c r="A3134" s="10" t="str">
        <f t="shared" si="49"/>
        <v/>
      </c>
      <c r="B3134" s="25"/>
      <c r="C3134" s="10"/>
      <c r="H3134" s="8"/>
      <c r="I3134" s="8"/>
    </row>
    <row r="3135" spans="1:9" x14ac:dyDescent="0.2">
      <c r="A3135" s="10" t="str">
        <f t="shared" si="49"/>
        <v/>
      </c>
      <c r="B3135" s="25"/>
      <c r="C3135" s="10"/>
      <c r="H3135" s="8"/>
      <c r="I3135" s="8"/>
    </row>
    <row r="3136" spans="1:9" x14ac:dyDescent="0.2">
      <c r="A3136" s="10" t="str">
        <f t="shared" si="49"/>
        <v/>
      </c>
      <c r="B3136" s="25"/>
      <c r="C3136" s="10"/>
      <c r="H3136" s="8"/>
      <c r="I3136" s="8"/>
    </row>
    <row r="3137" spans="1:9" x14ac:dyDescent="0.2">
      <c r="A3137" s="10" t="str">
        <f t="shared" si="49"/>
        <v/>
      </c>
      <c r="B3137" s="25"/>
      <c r="C3137" s="10"/>
      <c r="H3137" s="8"/>
      <c r="I3137" s="8"/>
    </row>
    <row r="3138" spans="1:9" x14ac:dyDescent="0.2">
      <c r="A3138" s="10" t="str">
        <f t="shared" si="49"/>
        <v/>
      </c>
      <c r="B3138" s="25"/>
      <c r="C3138" s="10"/>
      <c r="H3138" s="8"/>
      <c r="I3138" s="8"/>
    </row>
    <row r="3139" spans="1:9" x14ac:dyDescent="0.2">
      <c r="A3139" s="10" t="str">
        <f t="shared" si="49"/>
        <v/>
      </c>
      <c r="B3139" s="25"/>
      <c r="C3139" s="10"/>
      <c r="H3139" s="8"/>
      <c r="I3139" s="8"/>
    </row>
    <row r="3140" spans="1:9" x14ac:dyDescent="0.2">
      <c r="A3140" s="10" t="str">
        <f t="shared" si="49"/>
        <v/>
      </c>
      <c r="B3140" s="25"/>
      <c r="C3140" s="10"/>
      <c r="H3140" s="8"/>
      <c r="I3140" s="8"/>
    </row>
    <row r="3141" spans="1:9" x14ac:dyDescent="0.2">
      <c r="A3141" s="10" t="str">
        <f t="shared" si="49"/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ref="A3197:A3260" si="50">IF(LEN(B3197)&gt;0,TEXT(ROW(B3197)-3,"0000"),(IF(LEN(B3198)&gt;0,"unesite ev. broj nabave i ostale podatke","")))</f>
        <v/>
      </c>
      <c r="B3197" s="25"/>
      <c r="C3197" s="10"/>
      <c r="H3197" s="8"/>
      <c r="I3197" s="8"/>
    </row>
    <row r="3198" spans="1:9" x14ac:dyDescent="0.2">
      <c r="A3198" s="10" t="str">
        <f t="shared" si="50"/>
        <v/>
      </c>
      <c r="B3198" s="25"/>
      <c r="C3198" s="10"/>
      <c r="H3198" s="8"/>
      <c r="I3198" s="8"/>
    </row>
    <row r="3199" spans="1:9" x14ac:dyDescent="0.2">
      <c r="A3199" s="10" t="str">
        <f t="shared" si="50"/>
        <v/>
      </c>
      <c r="B3199" s="25"/>
      <c r="C3199" s="10"/>
      <c r="H3199" s="8"/>
      <c r="I3199" s="8"/>
    </row>
    <row r="3200" spans="1:9" x14ac:dyDescent="0.2">
      <c r="A3200" s="10" t="str">
        <f t="shared" si="50"/>
        <v/>
      </c>
      <c r="B3200" s="25"/>
      <c r="C3200" s="10"/>
      <c r="H3200" s="8"/>
      <c r="I3200" s="8"/>
    </row>
    <row r="3201" spans="1:9" x14ac:dyDescent="0.2">
      <c r="A3201" s="10" t="str">
        <f t="shared" si="50"/>
        <v/>
      </c>
      <c r="B3201" s="25"/>
      <c r="C3201" s="10"/>
      <c r="H3201" s="8"/>
      <c r="I3201" s="8"/>
    </row>
    <row r="3202" spans="1:9" x14ac:dyDescent="0.2">
      <c r="A3202" s="10" t="str">
        <f t="shared" si="50"/>
        <v/>
      </c>
      <c r="B3202" s="25"/>
      <c r="C3202" s="10"/>
      <c r="H3202" s="8"/>
      <c r="I3202" s="8"/>
    </row>
    <row r="3203" spans="1:9" x14ac:dyDescent="0.2">
      <c r="A3203" s="10" t="str">
        <f t="shared" si="50"/>
        <v/>
      </c>
      <c r="B3203" s="25"/>
      <c r="C3203" s="10"/>
      <c r="H3203" s="8"/>
      <c r="I3203" s="8"/>
    </row>
    <row r="3204" spans="1:9" x14ac:dyDescent="0.2">
      <c r="A3204" s="10" t="str">
        <f t="shared" si="50"/>
        <v/>
      </c>
      <c r="B3204" s="25"/>
      <c r="C3204" s="10"/>
      <c r="H3204" s="8"/>
      <c r="I3204" s="8"/>
    </row>
    <row r="3205" spans="1:9" x14ac:dyDescent="0.2">
      <c r="A3205" s="10" t="str">
        <f t="shared" si="50"/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ref="A3261:A3324" si="51">IF(LEN(B3261)&gt;0,TEXT(ROW(B3261)-3,"0000"),(IF(LEN(B3262)&gt;0,"unesite ev. broj nabave i ostale podatke","")))</f>
        <v/>
      </c>
      <c r="B3261" s="25"/>
      <c r="C3261" s="10"/>
      <c r="H3261" s="8"/>
      <c r="I3261" s="8"/>
    </row>
    <row r="3262" spans="1:9" x14ac:dyDescent="0.2">
      <c r="A3262" s="10" t="str">
        <f t="shared" si="51"/>
        <v/>
      </c>
      <c r="B3262" s="25"/>
      <c r="C3262" s="10"/>
      <c r="H3262" s="8"/>
      <c r="I3262" s="8"/>
    </row>
    <row r="3263" spans="1:9" x14ac:dyDescent="0.2">
      <c r="A3263" s="10" t="str">
        <f t="shared" si="51"/>
        <v/>
      </c>
      <c r="B3263" s="25"/>
      <c r="C3263" s="10"/>
      <c r="H3263" s="8"/>
      <c r="I3263" s="8"/>
    </row>
    <row r="3264" spans="1:9" x14ac:dyDescent="0.2">
      <c r="A3264" s="10" t="str">
        <f t="shared" si="51"/>
        <v/>
      </c>
      <c r="B3264" s="25"/>
      <c r="C3264" s="10"/>
      <c r="H3264" s="8"/>
      <c r="I3264" s="8"/>
    </row>
    <row r="3265" spans="1:9" x14ac:dyDescent="0.2">
      <c r="A3265" s="10" t="str">
        <f t="shared" si="51"/>
        <v/>
      </c>
      <c r="B3265" s="25"/>
      <c r="C3265" s="10"/>
      <c r="H3265" s="8"/>
      <c r="I3265" s="8"/>
    </row>
    <row r="3266" spans="1:9" x14ac:dyDescent="0.2">
      <c r="A3266" s="10" t="str">
        <f t="shared" si="51"/>
        <v/>
      </c>
      <c r="B3266" s="25"/>
      <c r="C3266" s="10"/>
      <c r="H3266" s="8"/>
      <c r="I3266" s="8"/>
    </row>
    <row r="3267" spans="1:9" x14ac:dyDescent="0.2">
      <c r="A3267" s="10" t="str">
        <f t="shared" si="51"/>
        <v/>
      </c>
      <c r="B3267" s="25"/>
      <c r="C3267" s="10"/>
      <c r="H3267" s="8"/>
      <c r="I3267" s="8"/>
    </row>
    <row r="3268" spans="1:9" x14ac:dyDescent="0.2">
      <c r="A3268" s="10" t="str">
        <f t="shared" si="51"/>
        <v/>
      </c>
      <c r="B3268" s="25"/>
      <c r="C3268" s="10"/>
      <c r="H3268" s="8"/>
      <c r="I3268" s="8"/>
    </row>
    <row r="3269" spans="1:9" x14ac:dyDescent="0.2">
      <c r="A3269" s="10" t="str">
        <f t="shared" si="51"/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ref="A3325:A3388" si="52">IF(LEN(B3325)&gt;0,TEXT(ROW(B3325)-3,"0000"),(IF(LEN(B3326)&gt;0,"unesite ev. broj nabave i ostale podatke","")))</f>
        <v/>
      </c>
      <c r="B3325" s="25"/>
      <c r="C3325" s="10"/>
      <c r="H3325" s="8"/>
      <c r="I3325" s="8"/>
    </row>
    <row r="3326" spans="1:9" x14ac:dyDescent="0.2">
      <c r="A3326" s="10" t="str">
        <f t="shared" si="52"/>
        <v/>
      </c>
      <c r="B3326" s="25"/>
      <c r="C3326" s="10"/>
      <c r="H3326" s="8"/>
      <c r="I3326" s="8"/>
    </row>
    <row r="3327" spans="1:9" x14ac:dyDescent="0.2">
      <c r="A3327" s="10" t="str">
        <f t="shared" si="52"/>
        <v/>
      </c>
      <c r="B3327" s="25"/>
      <c r="C3327" s="10"/>
      <c r="H3327" s="8"/>
      <c r="I3327" s="8"/>
    </row>
    <row r="3328" spans="1:9" x14ac:dyDescent="0.2">
      <c r="A3328" s="10" t="str">
        <f t="shared" si="52"/>
        <v/>
      </c>
      <c r="B3328" s="25"/>
      <c r="C3328" s="10"/>
      <c r="H3328" s="8"/>
      <c r="I3328" s="8"/>
    </row>
    <row r="3329" spans="1:9" x14ac:dyDescent="0.2">
      <c r="A3329" s="10" t="str">
        <f t="shared" si="52"/>
        <v/>
      </c>
      <c r="B3329" s="25"/>
      <c r="C3329" s="10"/>
      <c r="H3329" s="8"/>
      <c r="I3329" s="8"/>
    </row>
    <row r="3330" spans="1:9" x14ac:dyDescent="0.2">
      <c r="A3330" s="10" t="str">
        <f t="shared" si="52"/>
        <v/>
      </c>
      <c r="B3330" s="25"/>
      <c r="C3330" s="10"/>
      <c r="H3330" s="8"/>
      <c r="I3330" s="8"/>
    </row>
    <row r="3331" spans="1:9" x14ac:dyDescent="0.2">
      <c r="A3331" s="10" t="str">
        <f t="shared" si="52"/>
        <v/>
      </c>
      <c r="B3331" s="25"/>
      <c r="C3331" s="10"/>
      <c r="H3331" s="8"/>
      <c r="I3331" s="8"/>
    </row>
    <row r="3332" spans="1:9" x14ac:dyDescent="0.2">
      <c r="A3332" s="10" t="str">
        <f t="shared" si="52"/>
        <v/>
      </c>
      <c r="B3332" s="25"/>
      <c r="C3332" s="10"/>
      <c r="H3332" s="8"/>
      <c r="I3332" s="8"/>
    </row>
    <row r="3333" spans="1:9" x14ac:dyDescent="0.2">
      <c r="A3333" s="10" t="str">
        <f t="shared" si="52"/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ref="A3389:A3452" si="53">IF(LEN(B3389)&gt;0,TEXT(ROW(B3389)-3,"0000"),(IF(LEN(B3390)&gt;0,"unesite ev. broj nabave i ostale podatke","")))</f>
        <v/>
      </c>
      <c r="B3389" s="25"/>
      <c r="C3389" s="10"/>
      <c r="H3389" s="8"/>
      <c r="I3389" s="8"/>
    </row>
    <row r="3390" spans="1:9" x14ac:dyDescent="0.2">
      <c r="A3390" s="10" t="str">
        <f t="shared" si="53"/>
        <v/>
      </c>
      <c r="B3390" s="25"/>
      <c r="C3390" s="10"/>
      <c r="H3390" s="8"/>
      <c r="I3390" s="8"/>
    </row>
    <row r="3391" spans="1:9" x14ac:dyDescent="0.2">
      <c r="A3391" s="10" t="str">
        <f t="shared" si="53"/>
        <v/>
      </c>
      <c r="B3391" s="25"/>
      <c r="C3391" s="10"/>
      <c r="H3391" s="8"/>
      <c r="I3391" s="8"/>
    </row>
    <row r="3392" spans="1:9" x14ac:dyDescent="0.2">
      <c r="A3392" s="10" t="str">
        <f t="shared" si="53"/>
        <v/>
      </c>
      <c r="B3392" s="25"/>
      <c r="C3392" s="10"/>
      <c r="H3392" s="8"/>
      <c r="I3392" s="8"/>
    </row>
    <row r="3393" spans="1:9" x14ac:dyDescent="0.2">
      <c r="A3393" s="10" t="str">
        <f t="shared" si="53"/>
        <v/>
      </c>
      <c r="B3393" s="25"/>
      <c r="C3393" s="10"/>
      <c r="H3393" s="8"/>
      <c r="I3393" s="8"/>
    </row>
    <row r="3394" spans="1:9" x14ac:dyDescent="0.2">
      <c r="A3394" s="10" t="str">
        <f t="shared" si="53"/>
        <v/>
      </c>
      <c r="B3394" s="25"/>
      <c r="C3394" s="10"/>
      <c r="H3394" s="8"/>
      <c r="I3394" s="8"/>
    </row>
    <row r="3395" spans="1:9" x14ac:dyDescent="0.2">
      <c r="A3395" s="10" t="str">
        <f t="shared" si="53"/>
        <v/>
      </c>
      <c r="B3395" s="25"/>
      <c r="C3395" s="10"/>
      <c r="H3395" s="8"/>
      <c r="I3395" s="8"/>
    </row>
    <row r="3396" spans="1:9" x14ac:dyDescent="0.2">
      <c r="A3396" s="10" t="str">
        <f t="shared" si="53"/>
        <v/>
      </c>
      <c r="B3396" s="25"/>
      <c r="C3396" s="10"/>
      <c r="H3396" s="8"/>
      <c r="I3396" s="8"/>
    </row>
    <row r="3397" spans="1:9" x14ac:dyDescent="0.2">
      <c r="A3397" s="10" t="str">
        <f t="shared" si="53"/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ref="A3453:A3516" si="54">IF(LEN(B3453)&gt;0,TEXT(ROW(B3453)-3,"0000"),(IF(LEN(B3454)&gt;0,"unesite ev. broj nabave i ostale podatke","")))</f>
        <v/>
      </c>
      <c r="B3453" s="25"/>
      <c r="C3453" s="10"/>
      <c r="H3453" s="8"/>
      <c r="I3453" s="8"/>
    </row>
    <row r="3454" spans="1:9" x14ac:dyDescent="0.2">
      <c r="A3454" s="10" t="str">
        <f t="shared" si="54"/>
        <v/>
      </c>
      <c r="B3454" s="25"/>
      <c r="C3454" s="10"/>
      <c r="H3454" s="8"/>
      <c r="I3454" s="8"/>
    </row>
    <row r="3455" spans="1:9" x14ac:dyDescent="0.2">
      <c r="A3455" s="10" t="str">
        <f t="shared" si="54"/>
        <v/>
      </c>
      <c r="B3455" s="25"/>
      <c r="C3455" s="10"/>
      <c r="H3455" s="8"/>
      <c r="I3455" s="8"/>
    </row>
    <row r="3456" spans="1:9" x14ac:dyDescent="0.2">
      <c r="A3456" s="10" t="str">
        <f t="shared" si="54"/>
        <v/>
      </c>
      <c r="B3456" s="25"/>
      <c r="C3456" s="10"/>
      <c r="H3456" s="8"/>
      <c r="I3456" s="8"/>
    </row>
    <row r="3457" spans="1:9" x14ac:dyDescent="0.2">
      <c r="A3457" s="10" t="str">
        <f t="shared" si="54"/>
        <v/>
      </c>
      <c r="B3457" s="25"/>
      <c r="C3457" s="10"/>
      <c r="H3457" s="8"/>
      <c r="I3457" s="8"/>
    </row>
    <row r="3458" spans="1:9" x14ac:dyDescent="0.2">
      <c r="A3458" s="10" t="str">
        <f t="shared" si="54"/>
        <v/>
      </c>
      <c r="B3458" s="25"/>
      <c r="C3458" s="10"/>
      <c r="H3458" s="8"/>
      <c r="I3458" s="8"/>
    </row>
    <row r="3459" spans="1:9" x14ac:dyDescent="0.2">
      <c r="A3459" s="10" t="str">
        <f t="shared" si="54"/>
        <v/>
      </c>
      <c r="B3459" s="25"/>
      <c r="C3459" s="10"/>
      <c r="H3459" s="8"/>
      <c r="I3459" s="8"/>
    </row>
    <row r="3460" spans="1:9" x14ac:dyDescent="0.2">
      <c r="A3460" s="10" t="str">
        <f t="shared" si="54"/>
        <v/>
      </c>
      <c r="B3460" s="25"/>
      <c r="C3460" s="10"/>
      <c r="H3460" s="8"/>
      <c r="I3460" s="8"/>
    </row>
    <row r="3461" spans="1:9" x14ac:dyDescent="0.2">
      <c r="A3461" s="10" t="str">
        <f t="shared" si="54"/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ref="A3517:A3580" si="55">IF(LEN(B3517)&gt;0,TEXT(ROW(B3517)-3,"0000"),(IF(LEN(B3518)&gt;0,"unesite ev. broj nabave i ostale podatke","")))</f>
        <v/>
      </c>
      <c r="B3517" s="25"/>
      <c r="C3517" s="10"/>
      <c r="H3517" s="8"/>
      <c r="I3517" s="8"/>
    </row>
    <row r="3518" spans="1:9" x14ac:dyDescent="0.2">
      <c r="A3518" s="10" t="str">
        <f t="shared" si="55"/>
        <v/>
      </c>
      <c r="B3518" s="25"/>
      <c r="C3518" s="10"/>
      <c r="H3518" s="8"/>
      <c r="I3518" s="8"/>
    </row>
    <row r="3519" spans="1:9" x14ac:dyDescent="0.2">
      <c r="A3519" s="10" t="str">
        <f t="shared" si="55"/>
        <v/>
      </c>
      <c r="B3519" s="25"/>
      <c r="C3519" s="10"/>
      <c r="H3519" s="8"/>
      <c r="I3519" s="8"/>
    </row>
    <row r="3520" spans="1:9" x14ac:dyDescent="0.2">
      <c r="A3520" s="10" t="str">
        <f t="shared" si="55"/>
        <v/>
      </c>
      <c r="B3520" s="25"/>
      <c r="C3520" s="10"/>
      <c r="H3520" s="8"/>
      <c r="I3520" s="8"/>
    </row>
    <row r="3521" spans="1:9" x14ac:dyDescent="0.2">
      <c r="A3521" s="10" t="str">
        <f t="shared" si="55"/>
        <v/>
      </c>
      <c r="B3521" s="25"/>
      <c r="C3521" s="10"/>
      <c r="H3521" s="8"/>
      <c r="I3521" s="8"/>
    </row>
    <row r="3522" spans="1:9" x14ac:dyDescent="0.2">
      <c r="A3522" s="10" t="str">
        <f t="shared" si="55"/>
        <v/>
      </c>
      <c r="B3522" s="25"/>
      <c r="C3522" s="10"/>
      <c r="H3522" s="8"/>
      <c r="I3522" s="8"/>
    </row>
    <row r="3523" spans="1:9" x14ac:dyDescent="0.2">
      <c r="A3523" s="10" t="str">
        <f t="shared" si="55"/>
        <v/>
      </c>
      <c r="B3523" s="25"/>
      <c r="C3523" s="10"/>
      <c r="H3523" s="8"/>
      <c r="I3523" s="8"/>
    </row>
    <row r="3524" spans="1:9" x14ac:dyDescent="0.2">
      <c r="A3524" s="10" t="str">
        <f t="shared" si="55"/>
        <v/>
      </c>
      <c r="B3524" s="25"/>
      <c r="C3524" s="10"/>
      <c r="H3524" s="8"/>
      <c r="I3524" s="8"/>
    </row>
    <row r="3525" spans="1:9" x14ac:dyDescent="0.2">
      <c r="A3525" s="10" t="str">
        <f t="shared" si="55"/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ref="A3581:A3644" si="56">IF(LEN(B3581)&gt;0,TEXT(ROW(B3581)-3,"0000"),(IF(LEN(B3582)&gt;0,"unesite ev. broj nabave i ostale podatke","")))</f>
        <v/>
      </c>
      <c r="B3581" s="25"/>
      <c r="C3581" s="10"/>
      <c r="H3581" s="8"/>
      <c r="I3581" s="8"/>
    </row>
    <row r="3582" spans="1:9" x14ac:dyDescent="0.2">
      <c r="A3582" s="10" t="str">
        <f t="shared" si="56"/>
        <v/>
      </c>
      <c r="B3582" s="25"/>
      <c r="C3582" s="10"/>
      <c r="H3582" s="8"/>
      <c r="I3582" s="8"/>
    </row>
    <row r="3583" spans="1:9" x14ac:dyDescent="0.2">
      <c r="A3583" s="10" t="str">
        <f t="shared" si="56"/>
        <v/>
      </c>
      <c r="B3583" s="25"/>
      <c r="C3583" s="10"/>
      <c r="H3583" s="8"/>
      <c r="I3583" s="8"/>
    </row>
    <row r="3584" spans="1:9" x14ac:dyDescent="0.2">
      <c r="A3584" s="10" t="str">
        <f t="shared" si="56"/>
        <v/>
      </c>
      <c r="B3584" s="25"/>
      <c r="C3584" s="10"/>
      <c r="H3584" s="8"/>
      <c r="I3584" s="8"/>
    </row>
    <row r="3585" spans="1:9" x14ac:dyDescent="0.2">
      <c r="A3585" s="10" t="str">
        <f t="shared" si="56"/>
        <v/>
      </c>
      <c r="B3585" s="25"/>
      <c r="C3585" s="10"/>
      <c r="H3585" s="8"/>
      <c r="I3585" s="8"/>
    </row>
    <row r="3586" spans="1:9" x14ac:dyDescent="0.2">
      <c r="A3586" s="10" t="str">
        <f t="shared" si="56"/>
        <v/>
      </c>
      <c r="B3586" s="25"/>
      <c r="C3586" s="10"/>
      <c r="H3586" s="8"/>
      <c r="I3586" s="8"/>
    </row>
    <row r="3587" spans="1:9" x14ac:dyDescent="0.2">
      <c r="A3587" s="10" t="str">
        <f t="shared" si="56"/>
        <v/>
      </c>
      <c r="B3587" s="25"/>
      <c r="C3587" s="10"/>
      <c r="H3587" s="8"/>
      <c r="I3587" s="8"/>
    </row>
    <row r="3588" spans="1:9" x14ac:dyDescent="0.2">
      <c r="A3588" s="10" t="str">
        <f t="shared" si="56"/>
        <v/>
      </c>
      <c r="B3588" s="25"/>
      <c r="C3588" s="10"/>
      <c r="H3588" s="8"/>
      <c r="I3588" s="8"/>
    </row>
    <row r="3589" spans="1:9" x14ac:dyDescent="0.2">
      <c r="A3589" s="10" t="str">
        <f t="shared" si="56"/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ref="A3645:A3708" si="57">IF(LEN(B3645)&gt;0,TEXT(ROW(B3645)-3,"0000"),(IF(LEN(B3646)&gt;0,"unesite ev. broj nabave i ostale podatke","")))</f>
        <v/>
      </c>
      <c r="B3645" s="25"/>
      <c r="C3645" s="10"/>
      <c r="H3645" s="8"/>
      <c r="I3645" s="8"/>
    </row>
    <row r="3646" spans="1:9" x14ac:dyDescent="0.2">
      <c r="A3646" s="10" t="str">
        <f t="shared" si="57"/>
        <v/>
      </c>
      <c r="B3646" s="25"/>
      <c r="C3646" s="10"/>
      <c r="H3646" s="8"/>
      <c r="I3646" s="8"/>
    </row>
    <row r="3647" spans="1:9" x14ac:dyDescent="0.2">
      <c r="A3647" s="10" t="str">
        <f t="shared" si="57"/>
        <v/>
      </c>
      <c r="B3647" s="25"/>
      <c r="C3647" s="10"/>
      <c r="H3647" s="8"/>
      <c r="I3647" s="8"/>
    </row>
    <row r="3648" spans="1:9" x14ac:dyDescent="0.2">
      <c r="A3648" s="10" t="str">
        <f t="shared" si="57"/>
        <v/>
      </c>
      <c r="B3648" s="25"/>
      <c r="C3648" s="10"/>
      <c r="H3648" s="8"/>
      <c r="I3648" s="8"/>
    </row>
    <row r="3649" spans="1:9" x14ac:dyDescent="0.2">
      <c r="A3649" s="10" t="str">
        <f t="shared" si="57"/>
        <v/>
      </c>
      <c r="B3649" s="25"/>
      <c r="C3649" s="10"/>
      <c r="H3649" s="8"/>
      <c r="I3649" s="8"/>
    </row>
    <row r="3650" spans="1:9" x14ac:dyDescent="0.2">
      <c r="A3650" s="10" t="str">
        <f t="shared" si="57"/>
        <v/>
      </c>
      <c r="B3650" s="25"/>
      <c r="C3650" s="10"/>
      <c r="H3650" s="8"/>
      <c r="I3650" s="8"/>
    </row>
    <row r="3651" spans="1:9" x14ac:dyDescent="0.2">
      <c r="A3651" s="10" t="str">
        <f t="shared" si="57"/>
        <v/>
      </c>
      <c r="B3651" s="25"/>
      <c r="C3651" s="10"/>
      <c r="H3651" s="8"/>
      <c r="I3651" s="8"/>
    </row>
    <row r="3652" spans="1:9" x14ac:dyDescent="0.2">
      <c r="A3652" s="10" t="str">
        <f t="shared" si="57"/>
        <v/>
      </c>
      <c r="B3652" s="25"/>
      <c r="C3652" s="10"/>
      <c r="H3652" s="8"/>
      <c r="I3652" s="8"/>
    </row>
    <row r="3653" spans="1:9" x14ac:dyDescent="0.2">
      <c r="A3653" s="10" t="str">
        <f t="shared" si="57"/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ref="A3709:A3772" si="58">IF(LEN(B3709)&gt;0,TEXT(ROW(B3709)-3,"0000"),(IF(LEN(B3710)&gt;0,"unesite ev. broj nabave i ostale podatke","")))</f>
        <v/>
      </c>
      <c r="B3709" s="25"/>
      <c r="C3709" s="10"/>
      <c r="H3709" s="8"/>
      <c r="I3709" s="8"/>
    </row>
    <row r="3710" spans="1:9" x14ac:dyDescent="0.2">
      <c r="A3710" s="10" t="str">
        <f t="shared" si="58"/>
        <v/>
      </c>
      <c r="B3710" s="25"/>
      <c r="C3710" s="10"/>
      <c r="H3710" s="8"/>
      <c r="I3710" s="8"/>
    </row>
    <row r="3711" spans="1:9" x14ac:dyDescent="0.2">
      <c r="A3711" s="10" t="str">
        <f t="shared" si="58"/>
        <v/>
      </c>
      <c r="B3711" s="25"/>
      <c r="C3711" s="10"/>
      <c r="H3711" s="8"/>
      <c r="I3711" s="8"/>
    </row>
    <row r="3712" spans="1:9" x14ac:dyDescent="0.2">
      <c r="A3712" s="10" t="str">
        <f t="shared" si="58"/>
        <v/>
      </c>
      <c r="B3712" s="25"/>
      <c r="C3712" s="10"/>
      <c r="H3712" s="8"/>
      <c r="I3712" s="8"/>
    </row>
    <row r="3713" spans="1:9" x14ac:dyDescent="0.2">
      <c r="A3713" s="10" t="str">
        <f t="shared" si="58"/>
        <v/>
      </c>
      <c r="B3713" s="25"/>
      <c r="C3713" s="10"/>
      <c r="H3713" s="8"/>
      <c r="I3713" s="8"/>
    </row>
    <row r="3714" spans="1:9" x14ac:dyDescent="0.2">
      <c r="A3714" s="10" t="str">
        <f t="shared" si="58"/>
        <v/>
      </c>
      <c r="B3714" s="25"/>
      <c r="C3714" s="10"/>
      <c r="H3714" s="8"/>
      <c r="I3714" s="8"/>
    </row>
    <row r="3715" spans="1:9" x14ac:dyDescent="0.2">
      <c r="A3715" s="10" t="str">
        <f t="shared" si="58"/>
        <v/>
      </c>
      <c r="B3715" s="25"/>
      <c r="C3715" s="10"/>
      <c r="H3715" s="8"/>
      <c r="I3715" s="8"/>
    </row>
    <row r="3716" spans="1:9" x14ac:dyDescent="0.2">
      <c r="A3716" s="10" t="str">
        <f t="shared" si="58"/>
        <v/>
      </c>
      <c r="B3716" s="25"/>
      <c r="C3716" s="10"/>
      <c r="H3716" s="8"/>
      <c r="I3716" s="8"/>
    </row>
    <row r="3717" spans="1:9" x14ac:dyDescent="0.2">
      <c r="A3717" s="10" t="str">
        <f t="shared" si="58"/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ref="A3773:A3836" si="59">IF(LEN(B3773)&gt;0,TEXT(ROW(B3773)-3,"0000"),(IF(LEN(B3774)&gt;0,"unesite ev. broj nabave i ostale podatke","")))</f>
        <v/>
      </c>
      <c r="B3773" s="25"/>
      <c r="C3773" s="10"/>
      <c r="H3773" s="8"/>
      <c r="I3773" s="8"/>
    </row>
    <row r="3774" spans="1:9" x14ac:dyDescent="0.2">
      <c r="A3774" s="10" t="str">
        <f t="shared" si="59"/>
        <v/>
      </c>
      <c r="B3774" s="25"/>
      <c r="C3774" s="10"/>
      <c r="H3774" s="8"/>
      <c r="I3774" s="8"/>
    </row>
    <row r="3775" spans="1:9" x14ac:dyDescent="0.2">
      <c r="A3775" s="10" t="str">
        <f t="shared" si="59"/>
        <v/>
      </c>
      <c r="B3775" s="25"/>
      <c r="C3775" s="10"/>
      <c r="H3775" s="8"/>
      <c r="I3775" s="8"/>
    </row>
    <row r="3776" spans="1:9" x14ac:dyDescent="0.2">
      <c r="A3776" s="10" t="str">
        <f t="shared" si="59"/>
        <v/>
      </c>
      <c r="B3776" s="25"/>
      <c r="C3776" s="10"/>
      <c r="H3776" s="8"/>
      <c r="I3776" s="8"/>
    </row>
    <row r="3777" spans="1:9" x14ac:dyDescent="0.2">
      <c r="A3777" s="10" t="str">
        <f t="shared" si="59"/>
        <v/>
      </c>
      <c r="B3777" s="25"/>
      <c r="C3777" s="10"/>
      <c r="H3777" s="8"/>
      <c r="I3777" s="8"/>
    </row>
    <row r="3778" spans="1:9" x14ac:dyDescent="0.2">
      <c r="A3778" s="10" t="str">
        <f t="shared" si="59"/>
        <v/>
      </c>
      <c r="B3778" s="25"/>
      <c r="C3778" s="10"/>
      <c r="H3778" s="8"/>
      <c r="I3778" s="8"/>
    </row>
    <row r="3779" spans="1:9" x14ac:dyDescent="0.2">
      <c r="A3779" s="10" t="str">
        <f t="shared" si="59"/>
        <v/>
      </c>
      <c r="B3779" s="25"/>
      <c r="C3779" s="10"/>
      <c r="H3779" s="8"/>
      <c r="I3779" s="8"/>
    </row>
    <row r="3780" spans="1:9" x14ac:dyDescent="0.2">
      <c r="A3780" s="10" t="str">
        <f t="shared" si="59"/>
        <v/>
      </c>
      <c r="B3780" s="25"/>
      <c r="C3780" s="10"/>
      <c r="H3780" s="8"/>
      <c r="I3780" s="8"/>
    </row>
    <row r="3781" spans="1:9" x14ac:dyDescent="0.2">
      <c r="A3781" s="10" t="str">
        <f t="shared" si="59"/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ref="A3837:A3900" si="60">IF(LEN(B3837)&gt;0,TEXT(ROW(B3837)-3,"0000"),(IF(LEN(B3838)&gt;0,"unesite ev. broj nabave i ostale podatke","")))</f>
        <v/>
      </c>
      <c r="B3837" s="25"/>
      <c r="C3837" s="10"/>
      <c r="H3837" s="8"/>
      <c r="I3837" s="8"/>
    </row>
    <row r="3838" spans="1:9" x14ac:dyDescent="0.2">
      <c r="A3838" s="10" t="str">
        <f t="shared" si="60"/>
        <v/>
      </c>
      <c r="B3838" s="25"/>
      <c r="C3838" s="10"/>
      <c r="H3838" s="8"/>
      <c r="I3838" s="8"/>
    </row>
    <row r="3839" spans="1:9" x14ac:dyDescent="0.2">
      <c r="A3839" s="10" t="str">
        <f t="shared" si="60"/>
        <v/>
      </c>
      <c r="B3839" s="25"/>
      <c r="C3839" s="10"/>
      <c r="H3839" s="8"/>
      <c r="I3839" s="8"/>
    </row>
    <row r="3840" spans="1:9" x14ac:dyDescent="0.2">
      <c r="A3840" s="10" t="str">
        <f t="shared" si="60"/>
        <v/>
      </c>
      <c r="B3840" s="25"/>
      <c r="C3840" s="10"/>
      <c r="H3840" s="8"/>
      <c r="I3840" s="8"/>
    </row>
    <row r="3841" spans="1:9" x14ac:dyDescent="0.2">
      <c r="A3841" s="10" t="str">
        <f t="shared" si="60"/>
        <v/>
      </c>
      <c r="B3841" s="25"/>
      <c r="C3841" s="10"/>
      <c r="H3841" s="8"/>
      <c r="I3841" s="8"/>
    </row>
    <row r="3842" spans="1:9" x14ac:dyDescent="0.2">
      <c r="A3842" s="10" t="str">
        <f t="shared" si="60"/>
        <v/>
      </c>
      <c r="B3842" s="25"/>
      <c r="C3842" s="10"/>
      <c r="H3842" s="8"/>
      <c r="I3842" s="8"/>
    </row>
    <row r="3843" spans="1:9" x14ac:dyDescent="0.2">
      <c r="A3843" s="10" t="str">
        <f t="shared" si="60"/>
        <v/>
      </c>
      <c r="B3843" s="25"/>
      <c r="C3843" s="10"/>
      <c r="H3843" s="8"/>
      <c r="I3843" s="8"/>
    </row>
    <row r="3844" spans="1:9" x14ac:dyDescent="0.2">
      <c r="A3844" s="10" t="str">
        <f t="shared" si="60"/>
        <v/>
      </c>
      <c r="B3844" s="25"/>
      <c r="C3844" s="10"/>
      <c r="H3844" s="8"/>
      <c r="I3844" s="8"/>
    </row>
    <row r="3845" spans="1:9" x14ac:dyDescent="0.2">
      <c r="A3845" s="10" t="str">
        <f t="shared" si="60"/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ref="A3901:A3964" si="61">IF(LEN(B3901)&gt;0,TEXT(ROW(B3901)-3,"0000"),(IF(LEN(B3902)&gt;0,"unesite ev. broj nabave i ostale podatke","")))</f>
        <v/>
      </c>
      <c r="B3901" s="25"/>
      <c r="C3901" s="10"/>
      <c r="H3901" s="8"/>
      <c r="I3901" s="8"/>
    </row>
    <row r="3902" spans="1:9" x14ac:dyDescent="0.2">
      <c r="A3902" s="10" t="str">
        <f t="shared" si="61"/>
        <v/>
      </c>
      <c r="B3902" s="25"/>
      <c r="C3902" s="10"/>
      <c r="H3902" s="8"/>
      <c r="I3902" s="8"/>
    </row>
    <row r="3903" spans="1:9" x14ac:dyDescent="0.2">
      <c r="A3903" s="10" t="str">
        <f t="shared" si="61"/>
        <v/>
      </c>
      <c r="B3903" s="25"/>
      <c r="C3903" s="10"/>
      <c r="H3903" s="8"/>
      <c r="I3903" s="8"/>
    </row>
    <row r="3904" spans="1:9" x14ac:dyDescent="0.2">
      <c r="A3904" s="10" t="str">
        <f t="shared" si="61"/>
        <v/>
      </c>
      <c r="B3904" s="25"/>
      <c r="C3904" s="10"/>
      <c r="H3904" s="8"/>
      <c r="I3904" s="8"/>
    </row>
    <row r="3905" spans="1:9" x14ac:dyDescent="0.2">
      <c r="A3905" s="10" t="str">
        <f t="shared" si="61"/>
        <v/>
      </c>
      <c r="B3905" s="25"/>
      <c r="C3905" s="10"/>
      <c r="H3905" s="8"/>
      <c r="I3905" s="8"/>
    </row>
    <row r="3906" spans="1:9" x14ac:dyDescent="0.2">
      <c r="A3906" s="10" t="str">
        <f t="shared" si="61"/>
        <v/>
      </c>
      <c r="B3906" s="25"/>
      <c r="C3906" s="10"/>
      <c r="H3906" s="8"/>
      <c r="I3906" s="8"/>
    </row>
    <row r="3907" spans="1:9" x14ac:dyDescent="0.2">
      <c r="A3907" s="10" t="str">
        <f t="shared" si="61"/>
        <v/>
      </c>
      <c r="B3907" s="25"/>
      <c r="C3907" s="10"/>
      <c r="H3907" s="8"/>
      <c r="I3907" s="8"/>
    </row>
    <row r="3908" spans="1:9" x14ac:dyDescent="0.2">
      <c r="A3908" s="10" t="str">
        <f t="shared" si="61"/>
        <v/>
      </c>
      <c r="B3908" s="25"/>
      <c r="C3908" s="10"/>
      <c r="H3908" s="8"/>
      <c r="I3908" s="8"/>
    </row>
    <row r="3909" spans="1:9" x14ac:dyDescent="0.2">
      <c r="A3909" s="10" t="str">
        <f t="shared" si="61"/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ref="A3965:A4028" si="62">IF(LEN(B3965)&gt;0,TEXT(ROW(B3965)-3,"0000"),(IF(LEN(B3966)&gt;0,"unesite ev. broj nabave i ostale podatke","")))</f>
        <v/>
      </c>
      <c r="B3965" s="25"/>
      <c r="C3965" s="10"/>
      <c r="H3965" s="8"/>
      <c r="I3965" s="8"/>
    </row>
    <row r="3966" spans="1:9" x14ac:dyDescent="0.2">
      <c r="A3966" s="10" t="str">
        <f t="shared" si="62"/>
        <v/>
      </c>
      <c r="B3966" s="25"/>
      <c r="C3966" s="10"/>
      <c r="H3966" s="8"/>
      <c r="I3966" s="8"/>
    </row>
    <row r="3967" spans="1:9" x14ac:dyDescent="0.2">
      <c r="A3967" s="10" t="str">
        <f t="shared" si="62"/>
        <v/>
      </c>
      <c r="B3967" s="25"/>
      <c r="C3967" s="10"/>
      <c r="H3967" s="8"/>
      <c r="I3967" s="8"/>
    </row>
    <row r="3968" spans="1:9" x14ac:dyDescent="0.2">
      <c r="A3968" s="10" t="str">
        <f t="shared" si="62"/>
        <v/>
      </c>
      <c r="B3968" s="25"/>
      <c r="C3968" s="10"/>
      <c r="H3968" s="8"/>
      <c r="I3968" s="8"/>
    </row>
    <row r="3969" spans="1:9" x14ac:dyDescent="0.2">
      <c r="A3969" s="10" t="str">
        <f t="shared" si="62"/>
        <v/>
      </c>
      <c r="B3969" s="25"/>
      <c r="C3969" s="10"/>
      <c r="H3969" s="8"/>
      <c r="I3969" s="8"/>
    </row>
    <row r="3970" spans="1:9" x14ac:dyDescent="0.2">
      <c r="A3970" s="10" t="str">
        <f t="shared" si="62"/>
        <v/>
      </c>
      <c r="B3970" s="25"/>
      <c r="C3970" s="10"/>
      <c r="H3970" s="8"/>
      <c r="I3970" s="8"/>
    </row>
    <row r="3971" spans="1:9" x14ac:dyDescent="0.2">
      <c r="A3971" s="10" t="str">
        <f t="shared" si="62"/>
        <v/>
      </c>
      <c r="B3971" s="25"/>
      <c r="C3971" s="10"/>
      <c r="H3971" s="8"/>
      <c r="I3971" s="8"/>
    </row>
    <row r="3972" spans="1:9" x14ac:dyDescent="0.2">
      <c r="A3972" s="10" t="str">
        <f t="shared" si="62"/>
        <v/>
      </c>
      <c r="B3972" s="25"/>
      <c r="C3972" s="10"/>
      <c r="H3972" s="8"/>
      <c r="I3972" s="8"/>
    </row>
    <row r="3973" spans="1:9" x14ac:dyDescent="0.2">
      <c r="A3973" s="10" t="str">
        <f t="shared" si="62"/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ref="A4029:A4060" si="63">IF(LEN(B4029)&gt;0,TEXT(ROW(B4029)-3,"0000"),(IF(LEN(B4030)&gt;0,"unesite ev. broj nabave i ostale podatke","")))</f>
        <v/>
      </c>
      <c r="B4029" s="25"/>
      <c r="C4029" s="10"/>
      <c r="H4029" s="8"/>
      <c r="I4029" s="8"/>
    </row>
    <row r="4030" spans="1:9" x14ac:dyDescent="0.2">
      <c r="A4030" s="10" t="str">
        <f t="shared" si="63"/>
        <v/>
      </c>
      <c r="B4030" s="25"/>
      <c r="C4030" s="10"/>
      <c r="H4030" s="8"/>
      <c r="I4030" s="8"/>
    </row>
    <row r="4031" spans="1:9" x14ac:dyDescent="0.2">
      <c r="A4031" s="10" t="str">
        <f t="shared" si="63"/>
        <v/>
      </c>
      <c r="B4031" s="25"/>
      <c r="C4031" s="10"/>
      <c r="H4031" s="8"/>
      <c r="I4031" s="8"/>
    </row>
    <row r="4032" spans="1:9" x14ac:dyDescent="0.2">
      <c r="A4032" s="10" t="str">
        <f t="shared" si="63"/>
        <v/>
      </c>
      <c r="B4032" s="25"/>
      <c r="C4032" s="10"/>
      <c r="H4032" s="8"/>
      <c r="I4032" s="8"/>
    </row>
    <row r="4033" spans="1:9" x14ac:dyDescent="0.2">
      <c r="A4033" s="10" t="str">
        <f t="shared" si="63"/>
        <v/>
      </c>
      <c r="B4033" s="25"/>
      <c r="C4033" s="10"/>
      <c r="H4033" s="8"/>
      <c r="I4033" s="8"/>
    </row>
    <row r="4034" spans="1:9" x14ac:dyDescent="0.2">
      <c r="A4034" s="10" t="str">
        <f t="shared" si="63"/>
        <v/>
      </c>
      <c r="B4034" s="25"/>
      <c r="C4034" s="10"/>
      <c r="H4034" s="8"/>
      <c r="I4034" s="8"/>
    </row>
    <row r="4035" spans="1:9" x14ac:dyDescent="0.2">
      <c r="A4035" s="10" t="str">
        <f t="shared" si="63"/>
        <v/>
      </c>
      <c r="B4035" s="25"/>
      <c r="C4035" s="10"/>
      <c r="H4035" s="8"/>
      <c r="I4035" s="8"/>
    </row>
    <row r="4036" spans="1:9" x14ac:dyDescent="0.2">
      <c r="A4036" s="10" t="str">
        <f t="shared" si="63"/>
        <v/>
      </c>
      <c r="B4036" s="25"/>
      <c r="C4036" s="10"/>
      <c r="H4036" s="8"/>
      <c r="I4036" s="8"/>
    </row>
    <row r="4037" spans="1:9" x14ac:dyDescent="0.2">
      <c r="A4037" s="10" t="str">
        <f t="shared" si="63"/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H4061" s="8"/>
      <c r="I4061" s="8"/>
    </row>
    <row r="4062" spans="1:9" x14ac:dyDescent="0.2">
      <c r="H4062" s="8"/>
      <c r="I4062" s="8"/>
    </row>
    <row r="4063" spans="1:9" x14ac:dyDescent="0.2">
      <c r="H4063" s="8"/>
      <c r="I4063" s="8"/>
    </row>
    <row r="4064" spans="1:9" x14ac:dyDescent="0.2">
      <c r="H4064" s="8"/>
      <c r="I4064" s="8"/>
    </row>
    <row r="4065" spans="8:9" x14ac:dyDescent="0.2">
      <c r="H4065" s="8"/>
      <c r="I4065" s="8"/>
    </row>
    <row r="4066" spans="8:9" x14ac:dyDescent="0.2">
      <c r="H4066" s="8"/>
      <c r="I4066" s="8"/>
    </row>
    <row r="4067" spans="8:9" x14ac:dyDescent="0.2">
      <c r="H4067" s="8"/>
      <c r="I4067" s="8"/>
    </row>
    <row r="4068" spans="8:9" x14ac:dyDescent="0.2">
      <c r="H4068" s="8"/>
      <c r="I4068" s="8"/>
    </row>
    <row r="4069" spans="8:9" x14ac:dyDescent="0.2">
      <c r="H4069" s="8"/>
      <c r="I4069" s="8"/>
    </row>
    <row r="4070" spans="8:9" x14ac:dyDescent="0.2">
      <c r="H4070" s="8"/>
      <c r="I4070" s="8"/>
    </row>
    <row r="4071" spans="8:9" x14ac:dyDescent="0.2">
      <c r="H4071" s="8"/>
      <c r="I4071" s="8"/>
    </row>
    <row r="4072" spans="8:9" x14ac:dyDescent="0.2">
      <c r="H4072" s="8"/>
      <c r="I4072" s="8"/>
    </row>
    <row r="4073" spans="8:9" x14ac:dyDescent="0.2">
      <c r="H4073" s="8"/>
      <c r="I4073" s="8"/>
    </row>
    <row r="4074" spans="8:9" x14ac:dyDescent="0.2">
      <c r="H4074" s="8"/>
      <c r="I4074" s="8"/>
    </row>
    <row r="4075" spans="8:9" x14ac:dyDescent="0.2">
      <c r="H4075" s="8"/>
      <c r="I4075" s="8"/>
    </row>
    <row r="4076" spans="8:9" x14ac:dyDescent="0.2">
      <c r="H4076" s="8"/>
      <c r="I4076" s="8"/>
    </row>
    <row r="4077" spans="8:9" x14ac:dyDescent="0.2">
      <c r="H4077" s="8"/>
      <c r="I4077" s="8"/>
    </row>
    <row r="4078" spans="8:9" x14ac:dyDescent="0.2">
      <c r="H4078" s="8"/>
      <c r="I4078" s="8"/>
    </row>
    <row r="4079" spans="8:9" x14ac:dyDescent="0.2">
      <c r="H4079" s="8"/>
      <c r="I4079" s="8"/>
    </row>
    <row r="4080" spans="8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</sheetData>
  <sheetProtection selectLockedCells="1"/>
  <phoneticPr fontId="4" type="noConversion"/>
  <dataValidations disablePrompts="1" count="3">
    <dataValidation type="decimal" allowBlank="1" showInputMessage="1" showErrorMessage="1" sqref="G4:G10 G12:G870" xr:uid="{00000000-0002-0000-0000-000000000000}">
      <formula1>1</formula1>
      <formula2>999999999999999000000</formula2>
    </dataValidation>
    <dataValidation type="list" allowBlank="1" showInputMessage="1" showErrorMessage="1" sqref="H992:H9991" xr:uid="{00000000-0002-0000-0000-000001000000}">
      <formula1>IF($C1039573="Javna nabava", Javna, IF($C1039573="Javna nabava - Obrana i sigurnost", Obrana, IF($C1039573="Jednostavna nabava", Jednostavna, IF($C1039573="Obnova", Obnova))))</formula1>
    </dataValidation>
    <dataValidation type="list" allowBlank="1" showInputMessage="1" showErrorMessage="1" sqref="H4:H991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scale="10" fitToWidth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xr:uid="{00000000-0002-0000-0000-000006000000}">
          <x14:formula1>
            <xm:f>CPV!$B$2:$B$10547</xm:f>
          </x14:formula1>
          <xm:sqref>F4:F15 F17:F38 F40:F2058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F4:F15 F17:F38 F40:F2058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K1139:K9991 J34 I4:J33 I35:J9991</xm:sqref>
        </x14:dataValidation>
        <x14:dataValidation type="list" allowBlank="1" showInputMessage="1" showErrorMessage="1" xr:uid="{00000000-0002-0000-0000-000003000000}">
          <x14:formula1>
            <xm:f>YesNo!$B$2:$B$100</xm:f>
          </x14:formula1>
          <xm:sqref>L4:L991 P4:Q991 J4:J991 I4:I33 I35:I1204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E4:E991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M4:M991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C4:C991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4.4" x14ac:dyDescent="0.3"/>
  <cols>
    <col min="2" max="2" width="66.6640625" customWidth="1"/>
  </cols>
  <sheetData>
    <row r="1" spans="1:2" x14ac:dyDescent="0.3">
      <c r="A1" s="26">
        <v>1</v>
      </c>
      <c r="B1" s="27" t="s">
        <v>2</v>
      </c>
    </row>
    <row r="2" spans="1:2" x14ac:dyDescent="0.3">
      <c r="A2" s="28">
        <v>2</v>
      </c>
      <c r="B2" s="29" t="s">
        <v>12053</v>
      </c>
    </row>
    <row r="3" spans="1:2" x14ac:dyDescent="0.3">
      <c r="A3" s="26">
        <v>3</v>
      </c>
      <c r="B3" s="27" t="s">
        <v>12054</v>
      </c>
    </row>
    <row r="4" spans="1:2" x14ac:dyDescent="0.3">
      <c r="A4" s="28">
        <v>4</v>
      </c>
      <c r="B4" s="29" t="s">
        <v>12055</v>
      </c>
    </row>
    <row r="5" spans="1:2" x14ac:dyDescent="0.3">
      <c r="A5" s="26">
        <v>5</v>
      </c>
      <c r="B5" s="27" t="s">
        <v>3</v>
      </c>
    </row>
    <row r="6" spans="1:2" x14ac:dyDescent="0.3">
      <c r="A6" s="28">
        <v>6</v>
      </c>
      <c r="B6" s="29" t="s">
        <v>18913</v>
      </c>
    </row>
    <row r="7" spans="1:2" x14ac:dyDescent="0.3">
      <c r="A7" s="26">
        <v>7</v>
      </c>
      <c r="B7" s="27" t="s">
        <v>12057</v>
      </c>
    </row>
    <row r="8" spans="1:2" x14ac:dyDescent="0.3">
      <c r="A8" s="30">
        <v>20</v>
      </c>
      <c r="B8" s="30" t="s">
        <v>18919</v>
      </c>
    </row>
    <row r="9" spans="1:2" x14ac:dyDescent="0.3">
      <c r="A9" s="30">
        <v>21</v>
      </c>
      <c r="B9" s="30" t="s">
        <v>18920</v>
      </c>
    </row>
    <row r="11" spans="1:2" x14ac:dyDescent="0.3">
      <c r="A11" s="28">
        <v>2</v>
      </c>
      <c r="B11" s="29" t="s">
        <v>12053</v>
      </c>
    </row>
    <row r="12" spans="1:2" x14ac:dyDescent="0.3">
      <c r="A12" s="28">
        <v>4</v>
      </c>
      <c r="B12" s="29" t="s">
        <v>12055</v>
      </c>
    </row>
    <row r="13" spans="1:2" x14ac:dyDescent="0.3">
      <c r="A13" s="28">
        <v>6</v>
      </c>
      <c r="B13" s="29" t="s">
        <v>12056</v>
      </c>
    </row>
    <row r="14" spans="1:2" x14ac:dyDescent="0.3">
      <c r="A14" s="26">
        <v>7</v>
      </c>
      <c r="B14" s="27" t="s">
        <v>12057</v>
      </c>
    </row>
    <row r="15" spans="1:2" x14ac:dyDescent="0.3">
      <c r="A15" s="26">
        <v>26</v>
      </c>
      <c r="B15" s="27" t="s">
        <v>12060</v>
      </c>
    </row>
    <row r="17" spans="1:2" x14ac:dyDescent="0.3">
      <c r="A17" s="28">
        <v>50</v>
      </c>
      <c r="B17" s="29" t="s">
        <v>12058</v>
      </c>
    </row>
    <row r="19" spans="1:2" x14ac:dyDescent="0.3">
      <c r="A19" s="26">
        <v>1</v>
      </c>
      <c r="B19" s="27" t="s">
        <v>2</v>
      </c>
    </row>
    <row r="20" spans="1:2" x14ac:dyDescent="0.3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4.4" x14ac:dyDescent="0.3"/>
  <cols>
    <col min="1" max="1" width="4.6640625" bestFit="1" customWidth="1"/>
    <col min="2" max="2" width="75.66406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x14ac:dyDescent="0.3">
      <c r="A4">
        <v>3</v>
      </c>
      <c r="B4" t="s">
        <v>12054</v>
      </c>
    </row>
    <row r="5" spans="1:2" x14ac:dyDescent="0.3">
      <c r="A5">
        <v>4</v>
      </c>
      <c r="B5" t="s">
        <v>12055</v>
      </c>
    </row>
    <row r="6" spans="1:2" x14ac:dyDescent="0.3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x14ac:dyDescent="0.3">
      <c r="A9">
        <v>50</v>
      </c>
      <c r="B9" t="s">
        <v>12058</v>
      </c>
    </row>
    <row r="10" spans="1:2" x14ac:dyDescent="0.3">
      <c r="A10">
        <v>26</v>
      </c>
      <c r="B10" t="s">
        <v>12060</v>
      </c>
    </row>
    <row r="11" spans="1:2" x14ac:dyDescent="0.3">
      <c r="A11" s="30">
        <v>20</v>
      </c>
      <c r="B11" s="30" t="s">
        <v>18919</v>
      </c>
    </row>
    <row r="12" spans="1:2" x14ac:dyDescent="0.3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4.4" x14ac:dyDescent="0.3"/>
  <cols>
    <col min="2" max="2" width="36.554687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6662" zoomScaleNormal="100" workbookViewId="0">
      <selection activeCell="B6675" sqref="B6675"/>
    </sheetView>
  </sheetViews>
  <sheetFormatPr defaultRowHeight="14.4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x14ac:dyDescent="0.3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x14ac:dyDescent="0.3">
      <c r="A3">
        <v>2</v>
      </c>
      <c r="B3" s="14" t="s">
        <v>2596</v>
      </c>
      <c r="C3" t="s">
        <v>5</v>
      </c>
    </row>
    <row r="4" spans="1:3" x14ac:dyDescent="0.3">
      <c r="A4">
        <v>3</v>
      </c>
      <c r="B4" s="14" t="s">
        <v>2597</v>
      </c>
      <c r="C4" t="s">
        <v>12062</v>
      </c>
    </row>
    <row r="5" spans="1:3" x14ac:dyDescent="0.3">
      <c r="A5">
        <v>4</v>
      </c>
      <c r="B5" s="14" t="s">
        <v>2598</v>
      </c>
      <c r="C5" t="s">
        <v>12063</v>
      </c>
    </row>
    <row r="6" spans="1:3" x14ac:dyDescent="0.3">
      <c r="A6">
        <v>5</v>
      </c>
      <c r="B6" s="14" t="s">
        <v>2599</v>
      </c>
      <c r="C6" t="s">
        <v>6</v>
      </c>
    </row>
    <row r="7" spans="1:3" x14ac:dyDescent="0.3">
      <c r="A7">
        <v>6</v>
      </c>
      <c r="B7" s="14" t="s">
        <v>2600</v>
      </c>
      <c r="C7" t="s">
        <v>7</v>
      </c>
    </row>
    <row r="8" spans="1:3" x14ac:dyDescent="0.3">
      <c r="A8">
        <v>7</v>
      </c>
      <c r="B8" s="14" t="s">
        <v>2601</v>
      </c>
      <c r="C8" t="s">
        <v>12064</v>
      </c>
    </row>
    <row r="9" spans="1:3" x14ac:dyDescent="0.3">
      <c r="A9">
        <v>8</v>
      </c>
      <c r="B9" s="14" t="s">
        <v>2602</v>
      </c>
      <c r="C9" t="s">
        <v>12065</v>
      </c>
    </row>
    <row r="10" spans="1:3" x14ac:dyDescent="0.3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x14ac:dyDescent="0.3">
      <c r="A19">
        <v>18</v>
      </c>
      <c r="B19" s="14" t="s">
        <v>2612</v>
      </c>
      <c r="C19" t="s">
        <v>12073</v>
      </c>
    </row>
    <row r="20" spans="1:3" x14ac:dyDescent="0.3">
      <c r="A20">
        <v>19</v>
      </c>
      <c r="B20" s="14" t="s">
        <v>2613</v>
      </c>
      <c r="C20" t="s">
        <v>10</v>
      </c>
    </row>
    <row r="21" spans="1:3" x14ac:dyDescent="0.3">
      <c r="A21">
        <v>20</v>
      </c>
      <c r="B21" s="14" t="s">
        <v>2614</v>
      </c>
      <c r="C21" t="s">
        <v>12074</v>
      </c>
    </row>
    <row r="22" spans="1:3" x14ac:dyDescent="0.3">
      <c r="A22">
        <v>21</v>
      </c>
      <c r="B22" s="14" t="s">
        <v>2615</v>
      </c>
      <c r="C22" t="s">
        <v>11</v>
      </c>
    </row>
    <row r="23" spans="1:3" x14ac:dyDescent="0.3">
      <c r="A23">
        <v>22</v>
      </c>
      <c r="B23" s="14" t="s">
        <v>2616</v>
      </c>
      <c r="C23" t="s">
        <v>12075</v>
      </c>
    </row>
    <row r="24" spans="1:3" x14ac:dyDescent="0.3">
      <c r="A24">
        <v>23</v>
      </c>
      <c r="B24" s="14" t="s">
        <v>2617</v>
      </c>
      <c r="C24" t="s">
        <v>12</v>
      </c>
    </row>
    <row r="25" spans="1:3" x14ac:dyDescent="0.3">
      <c r="A25">
        <v>24</v>
      </c>
      <c r="B25" s="14" t="s">
        <v>2618</v>
      </c>
      <c r="C25" t="s">
        <v>13</v>
      </c>
    </row>
    <row r="26" spans="1:3" x14ac:dyDescent="0.3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x14ac:dyDescent="0.3">
      <c r="A29">
        <v>28</v>
      </c>
      <c r="B29" s="14" t="s">
        <v>2622</v>
      </c>
      <c r="C29" t="s">
        <v>16</v>
      </c>
    </row>
    <row r="30" spans="1:3" x14ac:dyDescent="0.3">
      <c r="A30">
        <v>29</v>
      </c>
      <c r="B30" s="14" t="s">
        <v>2623</v>
      </c>
      <c r="C30" t="s">
        <v>17</v>
      </c>
    </row>
    <row r="31" spans="1:3" x14ac:dyDescent="0.3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x14ac:dyDescent="0.3">
      <c r="A33">
        <v>32</v>
      </c>
      <c r="B33" s="14" t="s">
        <v>2626</v>
      </c>
      <c r="C33" t="s">
        <v>12079</v>
      </c>
    </row>
    <row r="34" spans="1:3" x14ac:dyDescent="0.3">
      <c r="A34">
        <v>33</v>
      </c>
      <c r="B34" s="14" t="s">
        <v>2627</v>
      </c>
      <c r="C34" t="s">
        <v>12080</v>
      </c>
    </row>
    <row r="35" spans="1:3" x14ac:dyDescent="0.3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x14ac:dyDescent="0.3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x14ac:dyDescent="0.3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5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C27EC4A4-33C3-466D-8422-21EBFEF37E92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4.xml><?xml version="1.0" encoding="utf-8"?>
<ds:datastoreItem xmlns:ds="http://schemas.openxmlformats.org/officeDocument/2006/customXml" ds:itemID="{5C6FCAC8-652E-4C50-9776-A7081E1923B0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D8D6A667-80C3-4B3F-90A8-567C26A27089}">
  <ds:schemaRefs/>
</ds:datastoreItem>
</file>

<file path=customXml/itemProps17.xml><?xml version="1.0" encoding="utf-8"?>
<ds:datastoreItem xmlns:ds="http://schemas.openxmlformats.org/officeDocument/2006/customXml" ds:itemID="{35E8DF12-86EE-4FC8-AC50-37AC05960CF9}">
  <ds:schemaRefs/>
</ds:datastoreItem>
</file>

<file path=customXml/itemProps18.xml><?xml version="1.0" encoding="utf-8"?>
<ds:datastoreItem xmlns:ds="http://schemas.openxmlformats.org/officeDocument/2006/customXml" ds:itemID="{DE136DBF-87DA-4BD7-9B75-78D092090421}">
  <ds:schemaRefs/>
</ds:datastoreItem>
</file>

<file path=customXml/itemProps19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20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3CA78F4-099B-4994-A7C9-58F418A2550D}">
  <ds:schemaRefs/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1FA612F6-8586-4ABD-9DEC-5D58001EA6C5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Ljubica Bozic</cp:lastModifiedBy>
  <cp:lastPrinted>2024-01-04T13:40:57Z</cp:lastPrinted>
  <dcterms:created xsi:type="dcterms:W3CDTF">2018-12-26T17:36:00Z</dcterms:created>
  <dcterms:modified xsi:type="dcterms:W3CDTF">2024-01-05T07:20:39Z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